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330" yWindow="5475" windowWidth="19185" windowHeight="6135" firstSheet="1" activeTab="11"/>
  </bookViews>
  <sheets>
    <sheet name="2013" sheetId="1" r:id="rId1"/>
    <sheet name="2014" sheetId="2" r:id="rId2"/>
    <sheet name="2015" sheetId="3" r:id="rId3"/>
    <sheet name="2016" sheetId="4" r:id="rId4"/>
    <sheet name="2017" sheetId="5" r:id="rId5"/>
    <sheet name="2018" sheetId="6" r:id="rId6"/>
    <sheet name="2019" sheetId="7" r:id="rId7"/>
    <sheet name="2020" sheetId="8" r:id="rId8"/>
    <sheet name="2021" sheetId="9" r:id="rId9"/>
    <sheet name="2022" sheetId="10" r:id="rId10"/>
    <sheet name="2023" sheetId="11" r:id="rId11"/>
    <sheet name="2024" sheetId="12" r:id="rId12"/>
  </sheets>
  <definedNames>
    <definedName name="_xlnm.Print_Area" localSheetId="4">'2017'!$G$4:$AQ$39</definedName>
    <definedName name="_xlnm.Print_Area" localSheetId="5">'2018'!$G$4:$AQ$37</definedName>
    <definedName name="_xlnm.Print_Area" localSheetId="6">'2019'!$G$4:$AQ$38</definedName>
    <definedName name="_xlnm.Print_Titles" localSheetId="0">'2013'!$4:$4</definedName>
    <definedName name="_xlnm.Print_Titles" localSheetId="4">'2017'!$A:$F,'2017'!$1:$3</definedName>
    <definedName name="_xlnm.Print_Titles" localSheetId="5">'2018'!$A:$F,'2018'!$1:$3</definedName>
    <definedName name="_xlnm.Print_Titles" localSheetId="6">'2019'!$A:$F,'2019'!$1:$3</definedName>
  </definedNames>
  <calcPr fullCalcOnLoad="1"/>
</workbook>
</file>

<file path=xl/sharedStrings.xml><?xml version="1.0" encoding="utf-8"?>
<sst xmlns="http://schemas.openxmlformats.org/spreadsheetml/2006/main" count="7868" uniqueCount="1150">
  <si>
    <t>SERVIDOR</t>
  </si>
  <si>
    <t>ORIGEM</t>
  </si>
  <si>
    <t>DESTINO</t>
  </si>
  <si>
    <t>PROCESSO DE CEDÊNCIA</t>
  </si>
  <si>
    <t>SMS</t>
  </si>
  <si>
    <t>Nº  PROCESSO RESSARCIMENTO</t>
  </si>
  <si>
    <t>SME</t>
  </si>
  <si>
    <t>LUIZ ANTONIO BOLCATO CUSTODIO</t>
  </si>
  <si>
    <t>SMC</t>
  </si>
  <si>
    <t>MARCELO KRUEL MILANO DO CANTO</t>
  </si>
  <si>
    <t>BRDE</t>
  </si>
  <si>
    <t>PGM</t>
  </si>
  <si>
    <t>SMIC</t>
  </si>
  <si>
    <t>ANA HELENA VARELA LAUX</t>
  </si>
  <si>
    <t>SMED</t>
  </si>
  <si>
    <t>GERALDO LUIS FELIPPE</t>
  </si>
  <si>
    <t>TRENSURB</t>
  </si>
  <si>
    <t>DEBORA TOFFOLI SNEL</t>
  </si>
  <si>
    <t>PM CANELA</t>
  </si>
  <si>
    <t>SMTUR</t>
  </si>
  <si>
    <t>001.030998.09.3</t>
  </si>
  <si>
    <t>001.049695.10.0</t>
  </si>
  <si>
    <t>REGINA RIBEIRO MARTINS MENEZES</t>
  </si>
  <si>
    <t>GHC</t>
  </si>
  <si>
    <t>OCIMAR CARVALHO PEREIRA</t>
  </si>
  <si>
    <t>ANDREA SOARES CABRAL CAPOANI</t>
  </si>
  <si>
    <t>BANRISUL</t>
  </si>
  <si>
    <t>001.013694.11.9</t>
  </si>
  <si>
    <t>GP</t>
  </si>
  <si>
    <t>DARCI POMPEO DE MATTOS</t>
  </si>
  <si>
    <t>SMTE</t>
  </si>
  <si>
    <t>001.007357.12.5</t>
  </si>
  <si>
    <t>RONI MARQUES CORREA</t>
  </si>
  <si>
    <t>JORGE LUIZ COSTA MELO</t>
  </si>
  <si>
    <t>001.040311.12.0</t>
  </si>
  <si>
    <t>SMF</t>
  </si>
  <si>
    <t xml:space="preserve">ANTONIO CARLOS GUTIERRES DE SOUZA </t>
  </si>
  <si>
    <t>SMAM</t>
  </si>
  <si>
    <t>001.011190.11.6</t>
  </si>
  <si>
    <t>001.006267.12.2</t>
  </si>
  <si>
    <t>ROSIMERI CAVALHEIRO SOARES</t>
  </si>
  <si>
    <t>001.008372.13.6</t>
  </si>
  <si>
    <t>SMJ</t>
  </si>
  <si>
    <t>001.011191.13.9</t>
  </si>
  <si>
    <t>SMGL</t>
  </si>
  <si>
    <t>SMGES</t>
  </si>
  <si>
    <t>001.003748.13.8</t>
  </si>
  <si>
    <t>JORGE LUIZ CUTY DA SILVA</t>
  </si>
  <si>
    <t>001.015499.13.8</t>
  </si>
  <si>
    <t>001.022998.13.6</t>
  </si>
  <si>
    <t>001.022928.13.8</t>
  </si>
  <si>
    <t>001.022999.13.2</t>
  </si>
  <si>
    <t>001.023105.13.5</t>
  </si>
  <si>
    <t>SERGIO ROBERTO RIGO DE SOUZA</t>
  </si>
  <si>
    <t>001.023102.13.6</t>
  </si>
  <si>
    <t>ROSANGELA DE SOUZA</t>
  </si>
  <si>
    <t>FGTAS/RS</t>
  </si>
  <si>
    <t>SEFAZ/RS</t>
  </si>
  <si>
    <t>001.027014.13.4</t>
  </si>
  <si>
    <t>PAULO MARQUES DOS REIS</t>
  </si>
  <si>
    <t>001.045717.11.9</t>
  </si>
  <si>
    <t>GERSON PORCHER JARDIM</t>
  </si>
  <si>
    <t>PROCEMPA</t>
  </si>
  <si>
    <t>SMURB</t>
  </si>
  <si>
    <t>001.027652.13.0</t>
  </si>
  <si>
    <t>JOSÉ CARDOSO DA SILVA</t>
  </si>
  <si>
    <t>001.047536.12.8</t>
  </si>
  <si>
    <t>001.029633.13.3</t>
  </si>
  <si>
    <t>001.023103.13.2</t>
  </si>
  <si>
    <t>001.029518.13.0</t>
  </si>
  <si>
    <t>EDMILSON COUTO MACIEL</t>
  </si>
  <si>
    <t>CARRIS</t>
  </si>
  <si>
    <t>001.029970.12.1</t>
  </si>
  <si>
    <t>001.033545.13.8</t>
  </si>
  <si>
    <t>CLOVIS OTÁVIO REIS RIBEIRO</t>
  </si>
  <si>
    <t>001.050968.11.4</t>
  </si>
  <si>
    <t>001.033544.13.1</t>
  </si>
  <si>
    <t>THAIS SALOMON FALCETTA</t>
  </si>
  <si>
    <t>001.020893.13.2</t>
  </si>
  <si>
    <t>MARTA DE OLIVEIRA PRADO</t>
  </si>
  <si>
    <t>001.024894.13.3</t>
  </si>
  <si>
    <t xml:space="preserve">INÍCIO DA CEDENCIA  </t>
  </si>
  <si>
    <t>SITUAÇÃO/ANDAMENTO/OBSERVBAÇÕES</t>
  </si>
  <si>
    <t>MARTA INÊS SCHNEIDER</t>
  </si>
  <si>
    <t>001.023104.13.9</t>
  </si>
  <si>
    <t>ALINE DE AGUIAR ANTUNES</t>
  </si>
  <si>
    <t>001.049970.12.0</t>
  </si>
  <si>
    <t>001.038413.13.2</t>
  </si>
  <si>
    <t>ZILMINO JACEDIR TARTARI</t>
  </si>
  <si>
    <t>001.029635.13.6</t>
  </si>
  <si>
    <t>EDISON GABRIEL CAMPOS FEIJÓ</t>
  </si>
  <si>
    <t>SMDH</t>
  </si>
  <si>
    <t>001.018435.13.0</t>
  </si>
  <si>
    <t>001.036713.13.9</t>
  </si>
  <si>
    <t>001.058861.09.2</t>
  </si>
  <si>
    <t>001.037206.13.3</t>
  </si>
  <si>
    <t>LEA MARIA PACHECO HILGERT</t>
  </si>
  <si>
    <t>ERONI EZAIAS NUMER</t>
  </si>
  <si>
    <t>001.031746.13.6</t>
  </si>
  <si>
    <t>001.042767.13.0</t>
  </si>
  <si>
    <t>001.033647.11.9</t>
  </si>
  <si>
    <t>001.019936.10.9</t>
  </si>
  <si>
    <t>001.007025.13.0</t>
  </si>
  <si>
    <t>001.001829.05.0</t>
  </si>
  <si>
    <t>001.009188.06.1</t>
  </si>
  <si>
    <t>001.050424.10.6</t>
  </si>
  <si>
    <t>001.034147.09.8</t>
  </si>
  <si>
    <t>001.052845.11.7</t>
  </si>
  <si>
    <t>001.068200.08.0</t>
  </si>
  <si>
    <t>001.004771.12.5</t>
  </si>
  <si>
    <t>001.46957.12.8</t>
  </si>
  <si>
    <t>001.027895.13.0</t>
  </si>
  <si>
    <t>001.028258.13.5</t>
  </si>
  <si>
    <t>Vencimento bruto</t>
  </si>
  <si>
    <t>janeiro</t>
  </si>
  <si>
    <t>fevereiro</t>
  </si>
  <si>
    <t>março</t>
  </si>
  <si>
    <t>abril</t>
  </si>
  <si>
    <t>maio</t>
  </si>
  <si>
    <t>junho</t>
  </si>
  <si>
    <t>agosto</t>
  </si>
  <si>
    <t>setembro</t>
  </si>
  <si>
    <t>outubro</t>
  </si>
  <si>
    <t>novembro</t>
  </si>
  <si>
    <t>dezembro</t>
  </si>
  <si>
    <t>Encargos sociais patronais</t>
  </si>
  <si>
    <t>METROPLAN/RS</t>
  </si>
  <si>
    <t>SEDUC/RS</t>
  </si>
  <si>
    <t>P M CANELA</t>
  </si>
  <si>
    <t>P M ALVORADA</t>
  </si>
  <si>
    <t xml:space="preserve">BANCO DO BRASIL </t>
  </si>
  <si>
    <t>FEE/RS</t>
  </si>
  <si>
    <t>P M CANOAS</t>
  </si>
  <si>
    <t>IPHAN/BR</t>
  </si>
  <si>
    <t>P M NOVO HAMBURGO</t>
  </si>
  <si>
    <t>SPH/RS</t>
  </si>
  <si>
    <t>P M SANTA MARIA</t>
  </si>
  <si>
    <t>P M LONDRINA</t>
  </si>
  <si>
    <t>P M  SÃO LEOPOLDO</t>
  </si>
  <si>
    <t>P M DE CAHOEIRINHA</t>
  </si>
  <si>
    <t>Total do ressarcimento</t>
  </si>
  <si>
    <t>-</t>
  </si>
  <si>
    <t>julho</t>
  </si>
  <si>
    <t>CARLOS AUGUSTO T.F. DE BISSON</t>
  </si>
  <si>
    <t>001.037764.11.1</t>
  </si>
  <si>
    <t>001. 010846.12.3</t>
  </si>
  <si>
    <t>SSP/RS</t>
  </si>
  <si>
    <t>CARLOS ALBERTO DOS S. BITTENCOURT</t>
  </si>
  <si>
    <t>001.031187.13.7</t>
  </si>
  <si>
    <t>001.044572.13.1</t>
  </si>
  <si>
    <t>RAFAEL BERNARDO DE OLIVEIRA</t>
  </si>
  <si>
    <t>001.033546.13.4</t>
  </si>
  <si>
    <t>001.033542.13.9</t>
  </si>
  <si>
    <t>JULCE MARE PRATES DA SILVEIRA</t>
  </si>
  <si>
    <t>001.019593.13.4</t>
  </si>
  <si>
    <t>SEMA/RS</t>
  </si>
  <si>
    <t>ANA PAULA TRINDADE DE OLIVEIRA</t>
  </si>
  <si>
    <t>001.050799.11.8</t>
  </si>
  <si>
    <t>001.033543.13.5</t>
  </si>
  <si>
    <t>REJANE DOS SANTOS TELLES</t>
  </si>
  <si>
    <t>001.045590.13.1</t>
  </si>
  <si>
    <t>001.019009.10.7</t>
  </si>
  <si>
    <t>JOAREZ SANTINI</t>
  </si>
  <si>
    <t>SEC/RS</t>
  </si>
  <si>
    <t>001.004868.07.4</t>
  </si>
  <si>
    <t>001.020357.11.7</t>
  </si>
  <si>
    <t>001.016950.08.9</t>
  </si>
  <si>
    <t>001.018935.13.3</t>
  </si>
  <si>
    <t>001.022126.12.2</t>
  </si>
  <si>
    <t>001.004545.13.4</t>
  </si>
  <si>
    <t>001.048981.06.0</t>
  </si>
  <si>
    <t>001.005429.06.4</t>
  </si>
  <si>
    <t>001.024062.09.0</t>
  </si>
  <si>
    <t>LILIAN HELENA WIGER BOHN</t>
  </si>
  <si>
    <t>001.007329.13.0</t>
  </si>
  <si>
    <t>001.033997.13.6</t>
  </si>
  <si>
    <t>PM SÃO LEOPOLDO</t>
  </si>
  <si>
    <t>REGINA PINTO FLORES DE OLIVEIRA</t>
  </si>
  <si>
    <t>001.043458.13.0</t>
  </si>
  <si>
    <t>001.033998.13.2</t>
  </si>
  <si>
    <t>P M SÃO LEOPOLDO</t>
  </si>
  <si>
    <t>DANIELE JACQUES PALUDO</t>
  </si>
  <si>
    <t>001.022687.13.0</t>
  </si>
  <si>
    <t>001.034297.13.8</t>
  </si>
  <si>
    <t>BRUNO LUCIANO RADTKE</t>
  </si>
  <si>
    <t>PM DE CERRO BRANCO</t>
  </si>
  <si>
    <t>001.041631.13.7</t>
  </si>
  <si>
    <t>001.049724.13.4</t>
  </si>
  <si>
    <t>JOELSON ANTONIO BARONI</t>
  </si>
  <si>
    <t>BB</t>
  </si>
  <si>
    <t>001.008368.13.9</t>
  </si>
  <si>
    <t>001.047949.13.9</t>
  </si>
  <si>
    <t>PAULO DIAS ALMEIDA</t>
  </si>
  <si>
    <t>001.049827.09.0</t>
  </si>
  <si>
    <t>11/03/2013(*)</t>
  </si>
  <si>
    <t>001.046687.13.0</t>
  </si>
  <si>
    <t>ANDRÉ PLÍNIO KARKOW</t>
  </si>
  <si>
    <t>001.000077.13.5</t>
  </si>
  <si>
    <t>001.039776.13.1</t>
  </si>
  <si>
    <t>PATRÍCIA CORREIA MARSON</t>
  </si>
  <si>
    <t>001.31080.06.5</t>
  </si>
  <si>
    <t>001.033999.13.9</t>
  </si>
  <si>
    <t>PM  TORRES</t>
  </si>
  <si>
    <t>FÁTIMA BRASBIEL CASTILHOS</t>
  </si>
  <si>
    <t>PM CACHOEIRINHA</t>
  </si>
  <si>
    <t>001.007768.08.7</t>
  </si>
  <si>
    <t>001.036072.13.3</t>
  </si>
  <si>
    <t>762, 83</t>
  </si>
  <si>
    <t>ROGÉRIO ALVES RIOS</t>
  </si>
  <si>
    <t>SARH RS</t>
  </si>
  <si>
    <t>001.023010.05.3</t>
  </si>
  <si>
    <t>001.009765.10.7</t>
  </si>
  <si>
    <t>JAIME ZORZI</t>
  </si>
  <si>
    <t>SEDUC</t>
  </si>
  <si>
    <t>001.008362.92.0</t>
  </si>
  <si>
    <t>001.046688.13.7</t>
  </si>
  <si>
    <t>CLEUSA MARIA MENDES MARTINS PINTO</t>
  </si>
  <si>
    <t>SECRETARIA EDUCAÇÃO RS</t>
  </si>
  <si>
    <t>001.093620.99.3</t>
  </si>
  <si>
    <t>001.009795.10.3</t>
  </si>
  <si>
    <t>001.046019.06.5</t>
  </si>
  <si>
    <t>001.007024.13.4</t>
  </si>
  <si>
    <t>ESTADO</t>
  </si>
  <si>
    <t>001.04706511.7</t>
  </si>
  <si>
    <t>001.006269.12.5</t>
  </si>
  <si>
    <t>ROBERTO BALAU CALAZANS</t>
  </si>
  <si>
    <t>ROGERIO PORTANOVA LEAL</t>
  </si>
  <si>
    <t>SARH-RS</t>
  </si>
  <si>
    <t>001.043273.07.6</t>
  </si>
  <si>
    <t>001.006035.14.0</t>
  </si>
  <si>
    <t>ROBERTO LUIZ DA LUZ BERTONCINI</t>
  </si>
  <si>
    <t>ANA LUCIA DE LEÃO DAGORD</t>
  </si>
  <si>
    <t>001.007056.10.9</t>
  </si>
  <si>
    <t>001.039926.13.3</t>
  </si>
  <si>
    <t>MOISES DA SILVA ALVES</t>
  </si>
  <si>
    <t>SEDA</t>
  </si>
  <si>
    <t>001032491.13.1</t>
  </si>
  <si>
    <t>001.008229.14.7</t>
  </si>
  <si>
    <t>ELISABETE NUNES SIMON</t>
  </si>
  <si>
    <t>PM NOVA SANTA RITA</t>
  </si>
  <si>
    <t>001.017119.13.8</t>
  </si>
  <si>
    <t>001.013102.14.1</t>
  </si>
  <si>
    <t>ROSIMERI BAPTISTA BASTOS</t>
  </si>
  <si>
    <t>PM RIO GRANDE</t>
  </si>
  <si>
    <t>001.053856.12.0</t>
  </si>
  <si>
    <t>001.005451.14.0</t>
  </si>
  <si>
    <t>LUIZ FERNANDO CALDAS FAGUNDES</t>
  </si>
  <si>
    <t>001.033996.13.0</t>
  </si>
  <si>
    <t>001.042766.13.3</t>
  </si>
  <si>
    <t>JALVO DOS SANTOS MACHADO</t>
  </si>
  <si>
    <t>001.032735.13.8</t>
  </si>
  <si>
    <t>001.042670.13.6</t>
  </si>
  <si>
    <t>PATRICIA RIBEIRO BRASIL</t>
  </si>
  <si>
    <t>PREF. M. ALVORADA</t>
  </si>
  <si>
    <t>001.004935.12.8</t>
  </si>
  <si>
    <t>001.035527.12.9</t>
  </si>
  <si>
    <t>SUSEPE</t>
  </si>
  <si>
    <t>001.019009.10.0</t>
  </si>
  <si>
    <t>001.049096.13.3</t>
  </si>
  <si>
    <t>LUIS HENRIQUE SOARES DA SILVA</t>
  </si>
  <si>
    <t>EULER SILVA DE LIMA</t>
  </si>
  <si>
    <t>P M  BAGÉ</t>
  </si>
  <si>
    <t>001.001592.12.2</t>
  </si>
  <si>
    <t>001.005422.14.0</t>
  </si>
  <si>
    <t>IVONEI MATTOS FONTOURA</t>
  </si>
  <si>
    <t>001.029786.13.4</t>
  </si>
  <si>
    <t>001.004165.14.4</t>
  </si>
  <si>
    <t>001.017328.14.4</t>
  </si>
  <si>
    <t>GILBERTO MACHADO MAIA</t>
  </si>
  <si>
    <t>001.051132.11.7</t>
  </si>
  <si>
    <t>001.036071.13.7</t>
  </si>
  <si>
    <t>EDEMAR MOREL TUTIKIAN</t>
  </si>
  <si>
    <t>MINISTÉRIO DO TRABALHO E EMPREGO</t>
  </si>
  <si>
    <t>001.008349.14.2</t>
  </si>
  <si>
    <t>001.034189.14.9</t>
  </si>
  <si>
    <t>FLÁVIO BRECHER MULLER</t>
  </si>
  <si>
    <t>PM ALVORADA</t>
  </si>
  <si>
    <t>001.005424.14.3</t>
  </si>
  <si>
    <t>001.025680.14.5</t>
  </si>
  <si>
    <t>R$ 16.496,98*</t>
  </si>
  <si>
    <t>A servidora retornou à origem a partir de 24/04/2014.</t>
  </si>
  <si>
    <t>JOÃO EDUARDO QUEVEDO REYMUNDE</t>
  </si>
  <si>
    <t>SUSEPE/RS</t>
  </si>
  <si>
    <t>001.017921.13.9</t>
  </si>
  <si>
    <t>001.048369.13.6</t>
  </si>
  <si>
    <t xml:space="preserve">KYRIA NUNES SOARES </t>
  </si>
  <si>
    <t>PM SAPUCAIA DO SUL</t>
  </si>
  <si>
    <t>001.027679.12.8</t>
  </si>
  <si>
    <t>001.022026.13.4</t>
  </si>
  <si>
    <t>SMIC/GP/SMAM</t>
  </si>
  <si>
    <t>MARA LUCIA PESSINI</t>
  </si>
  <si>
    <t>001.093616.99.6</t>
  </si>
  <si>
    <t>001.041539.10.9</t>
  </si>
  <si>
    <t>NARA MARGARETE MELO ADOLFO</t>
  </si>
  <si>
    <t>001.015868.95.8</t>
  </si>
  <si>
    <t>001.019265.14.0</t>
  </si>
  <si>
    <t>VIRGILIO RENÊ DOS SANTOS COSTA</t>
  </si>
  <si>
    <t>SEMA</t>
  </si>
  <si>
    <t>001.008847.13.4</t>
  </si>
  <si>
    <t>001.005452.14.7</t>
  </si>
  <si>
    <t>GICELE MARTINS DE OLIVEIRA</t>
  </si>
  <si>
    <t>001.006268.13.2</t>
  </si>
  <si>
    <t>001.005423.14.7</t>
  </si>
  <si>
    <t>IRAN SANTOS VIEIRA</t>
  </si>
  <si>
    <t>001.013080.14.8</t>
  </si>
  <si>
    <t>001.021445.14.1</t>
  </si>
  <si>
    <t>TETO CONSTITUCIONAL</t>
  </si>
  <si>
    <t>JACSON LUIS BEZ</t>
  </si>
  <si>
    <t>SARH</t>
  </si>
  <si>
    <t>001004153.14.6</t>
  </si>
  <si>
    <t>001.019264.14.3</t>
  </si>
  <si>
    <t>JORGE LUIS TONETTO</t>
  </si>
  <si>
    <t>001.027717.14.3</t>
  </si>
  <si>
    <t>001.038110.14.8</t>
  </si>
  <si>
    <t>MÁRIO CÉSAR JERÔNIMO KURZ</t>
  </si>
  <si>
    <t>PM VIAMÃO</t>
  </si>
  <si>
    <t>001.007241.11.9</t>
  </si>
  <si>
    <t>001.018123.14.7</t>
  </si>
  <si>
    <t xml:space="preserve"> (* ) TETO CONSTITUCIONAL</t>
  </si>
  <si>
    <t>VERA REGINA SILVA DA SILVEIRA</t>
  </si>
  <si>
    <t>01.014439.14.0</t>
  </si>
  <si>
    <t>001.034190.14.7</t>
  </si>
  <si>
    <t>WILSON GENES DOS SANTOS MACHADO</t>
  </si>
  <si>
    <t>001.039928.13.6</t>
  </si>
  <si>
    <t>001.005453.14.3</t>
  </si>
  <si>
    <t>JOSE MARCELO BACELAR RAMBOR</t>
  </si>
  <si>
    <t>001.009590.09.9</t>
  </si>
  <si>
    <t>001.005844.14.2</t>
  </si>
  <si>
    <t>MAIRA LOPES DE ARAÚJO</t>
  </si>
  <si>
    <t>PM GRAVATAI</t>
  </si>
  <si>
    <t>001.003016.13.7</t>
  </si>
  <si>
    <t>001.040567.14.1</t>
  </si>
  <si>
    <t>ANDRÉ LUIS DA SILVA DIAS</t>
  </si>
  <si>
    <t>P M CAMAQUÃ</t>
  </si>
  <si>
    <t>001.045219.13.3</t>
  </si>
  <si>
    <t>001.004133.15.3</t>
  </si>
  <si>
    <t>LEONIDAS MOURA RAMOS</t>
  </si>
  <si>
    <t>POLICIA CIVIL/SSP/RS</t>
  </si>
  <si>
    <t>001.026586.14.2</t>
  </si>
  <si>
    <t>001.038111.14.4</t>
  </si>
  <si>
    <t>ABRIR</t>
  </si>
  <si>
    <t>CASSIANO NOIMANN LEAL</t>
  </si>
  <si>
    <t>001.014905.14.0</t>
  </si>
  <si>
    <t>ERONI IZAIAS NUMER</t>
  </si>
  <si>
    <t>SMGAE</t>
  </si>
  <si>
    <t>001.004868.07.2</t>
  </si>
  <si>
    <t>001023105.13.5</t>
  </si>
  <si>
    <t>GREICE KELLER DA SILVA RODRIGUES</t>
  </si>
  <si>
    <t>PM SAPUCAIA</t>
  </si>
  <si>
    <t>001.036862.13.2</t>
  </si>
  <si>
    <t>BANCO DO BRASIL</t>
  </si>
  <si>
    <t>1.004545.13.3</t>
  </si>
  <si>
    <t>JOSE MARCELO BACELLAR RAMBOR</t>
  </si>
  <si>
    <t>GOVERNO RS-SEFAZ</t>
  </si>
  <si>
    <t>PM   SAPUCAIA DO SUL</t>
  </si>
  <si>
    <t>17/06/2013(*)</t>
  </si>
  <si>
    <t>IPHAN</t>
  </si>
  <si>
    <t>001.001419.14.5</t>
  </si>
  <si>
    <t>P M DE NOVO HAMBURGO</t>
  </si>
  <si>
    <t>001.032491.13.1</t>
  </si>
  <si>
    <t>SMCPGL</t>
  </si>
  <si>
    <t>P M DE  TORRES</t>
  </si>
  <si>
    <t>SEC ESTADUAL TRANPORTES/RS</t>
  </si>
  <si>
    <t>P M DE SÃO LEOPOLDO</t>
  </si>
  <si>
    <t>SECRETARIA DE SEGURANÇA PÚBLICA/RS</t>
  </si>
  <si>
    <t>001.000185.13.2</t>
  </si>
  <si>
    <t>001.046690.13.1</t>
  </si>
  <si>
    <t>TIAGO LUIZ LEFFA PEREIRA</t>
  </si>
  <si>
    <t>001.028326.14.8</t>
  </si>
  <si>
    <t>AMILCO DIAMENTAINO PEREIRA NETO</t>
  </si>
  <si>
    <t>001.008609.95.0</t>
  </si>
  <si>
    <t>001.013633.15.5</t>
  </si>
  <si>
    <t xml:space="preserve"> CLODOALDO EFRAIN ORTEGA PINILLA</t>
  </si>
  <si>
    <t>SARH/RS</t>
  </si>
  <si>
    <t>001.034027.91.2</t>
  </si>
  <si>
    <t>001.009794.10.7</t>
  </si>
  <si>
    <r>
      <t>2014</t>
    </r>
    <r>
      <rPr>
        <b/>
        <sz val="10"/>
        <rFont val="Arial"/>
        <family val="2"/>
      </rPr>
      <t xml:space="preserve"> SITUAÇÃO/ANDAMENTO/OBSERVBAÇÕES</t>
    </r>
  </si>
  <si>
    <t>Vencimento bruto + benefícios</t>
  </si>
  <si>
    <r>
      <t>2015</t>
    </r>
    <r>
      <rPr>
        <b/>
        <sz val="10"/>
        <rFont val="Arial"/>
        <family val="2"/>
      </rPr>
      <t xml:space="preserve"> SITUAÇÃO/ANDAMENTO/OBSERVBAÇÕES</t>
    </r>
  </si>
  <si>
    <t>001.07717.15.6</t>
  </si>
  <si>
    <t>001.007074.15.8</t>
  </si>
  <si>
    <t>001042670.13.6</t>
  </si>
  <si>
    <t>001.007066.15.5</t>
  </si>
  <si>
    <t>SERGIO FERNANDO FILOMENA</t>
  </si>
  <si>
    <t>001.06455.15.8</t>
  </si>
  <si>
    <t>001.012944.15.7</t>
  </si>
  <si>
    <t>SILVIO NERI DE OLIVEIRA</t>
  </si>
  <si>
    <t>PROCERGS</t>
  </si>
  <si>
    <t>001.009119.15.9</t>
  </si>
  <si>
    <t>001.012945.15.3</t>
  </si>
  <si>
    <t>ANGELA SEVERO VARELA</t>
  </si>
  <si>
    <t>001.033549.13.3</t>
  </si>
  <si>
    <t>001.035018.14.3</t>
  </si>
  <si>
    <t>001.009026.15.0</t>
  </si>
  <si>
    <t>001.008081.15.8</t>
  </si>
  <si>
    <t>JORGE GARCIA DA SILVA</t>
  </si>
  <si>
    <t>001.019862.14.8</t>
  </si>
  <si>
    <t>001.009027.15.7</t>
  </si>
  <si>
    <t>001037206.13.3</t>
  </si>
  <si>
    <t>001.09028.15.3</t>
  </si>
  <si>
    <t>DENISE RODRIGUES NUNES NEVES</t>
  </si>
  <si>
    <t>001.008083.01.0</t>
  </si>
  <si>
    <t>001.03215814.9</t>
  </si>
  <si>
    <t>FELIPE FERRAZ MERINO</t>
  </si>
  <si>
    <t>GOVERNO DO DISTRITO FEDERAL</t>
  </si>
  <si>
    <t>SMS/PGM</t>
  </si>
  <si>
    <t>001.058865.06.3</t>
  </si>
  <si>
    <t>001.018408.11.7</t>
  </si>
  <si>
    <t>FERNANDA LITWINZCZIK CANTONI</t>
  </si>
  <si>
    <t>001.048015.09.1</t>
  </si>
  <si>
    <t>001.035017.14.7</t>
  </si>
  <si>
    <t>PATRICIA DEL CARMEN NUNES RUIZ</t>
  </si>
  <si>
    <t xml:space="preserve">PM GRAVATAI </t>
  </si>
  <si>
    <t>001.059497.08.4</t>
  </si>
  <si>
    <t>001.026623.15.3</t>
  </si>
  <si>
    <t>PAULO ROBERTO CANTEIRO</t>
  </si>
  <si>
    <t>001.033147.13.2</t>
  </si>
  <si>
    <t>01/011/2013</t>
  </si>
  <si>
    <t>001.035016.14.0</t>
  </si>
  <si>
    <t xml:space="preserve">TATIANA MORAES BASTOS </t>
  </si>
  <si>
    <t>P M DE GRAVATAI</t>
  </si>
  <si>
    <t>001.018665.02.0</t>
  </si>
  <si>
    <t>001.054782.09.0</t>
  </si>
  <si>
    <t>CARMEM JECY MACHADO BARROS XAVIER</t>
  </si>
  <si>
    <t>001.035019.14.0</t>
  </si>
  <si>
    <t>KARLA REGINA MEURA DA SILVA</t>
  </si>
  <si>
    <t>LUCIANE DE ALMEIDA PUJOL</t>
  </si>
  <si>
    <t>PM DE SANTA CRUZ DO SUL</t>
  </si>
  <si>
    <t>15.0.000007668-3</t>
  </si>
  <si>
    <t>16.0.000003752-8</t>
  </si>
  <si>
    <t>MARIZA MADRUGA MENDES</t>
  </si>
  <si>
    <t>PM SANTANA DO LIVRAMENTO</t>
  </si>
  <si>
    <t>001.016820.14.2</t>
  </si>
  <si>
    <t>001.008680.15.9</t>
  </si>
  <si>
    <t>001.06687.13.0</t>
  </si>
  <si>
    <t>001.022470.15.8</t>
  </si>
  <si>
    <t>001027014.13.4</t>
  </si>
  <si>
    <r>
      <t>2016</t>
    </r>
    <r>
      <rPr>
        <b/>
        <sz val="10"/>
        <rFont val="Arial"/>
        <family val="2"/>
      </rPr>
      <t xml:space="preserve"> SITUAÇÃO/ANDAMENTO/OBSERVBAÇÕES</t>
    </r>
  </si>
  <si>
    <t>001024894.13.3</t>
  </si>
  <si>
    <t>001.032735.13.8 e 15.0.000013124-2</t>
  </si>
  <si>
    <t>15.0.000002344-0</t>
  </si>
  <si>
    <t>001.049300.13.0</t>
  </si>
  <si>
    <t>MARCIO DE ALMEIDA MALAVOLTA</t>
  </si>
  <si>
    <t>PM NOVO HAMBURGO</t>
  </si>
  <si>
    <t>001.005086.15.9</t>
  </si>
  <si>
    <t>001.029562.15.5</t>
  </si>
  <si>
    <t>MARINALDA ROSANA KLIAR DE OLIVEIRA</t>
  </si>
  <si>
    <t>001.004132.15.7 e 15.0.000013711-9</t>
  </si>
  <si>
    <t>16.0.000021700-3</t>
  </si>
  <si>
    <t>MARTA DAS GRAÇAS DA SILVA LOPES MAGNUS</t>
  </si>
  <si>
    <t>CORSAN/RS</t>
  </si>
  <si>
    <t>15.0.000002226-5</t>
  </si>
  <si>
    <t>16.0.000023581-8</t>
  </si>
  <si>
    <t>RAFAEL AZAMBUJA FRAGA</t>
  </si>
  <si>
    <t>GADEC/GP</t>
  </si>
  <si>
    <t>15.0.000012254-5</t>
  </si>
  <si>
    <t>16.0.000019326-0</t>
  </si>
  <si>
    <t>SMGES/ PGM</t>
  </si>
  <si>
    <t>RITA DE CÁSSIA GOMES CARDOSO</t>
  </si>
  <si>
    <t>PM PELOTAS</t>
  </si>
  <si>
    <t>16.0.000006243-3</t>
  </si>
  <si>
    <t>16.0.000023558-3</t>
  </si>
  <si>
    <t>001.007067.15.1</t>
  </si>
  <si>
    <t>001.048015.09.1 e 15.0.000013711-9</t>
  </si>
  <si>
    <t>FLÁVIO DIAS DIEHL</t>
  </si>
  <si>
    <t>15.0.000008501-1</t>
  </si>
  <si>
    <t>16.0.000019794-0</t>
  </si>
  <si>
    <t>RAFAEL DA COSTA PASSOS</t>
  </si>
  <si>
    <t>ALERGS</t>
  </si>
  <si>
    <t>16.0.000009415-7</t>
  </si>
  <si>
    <t>16.0.000032066-1</t>
  </si>
  <si>
    <t>001.03399.13.9</t>
  </si>
  <si>
    <t xml:space="preserve"> </t>
  </si>
  <si>
    <t>IVANIR PIBERNAT MUSTAFA</t>
  </si>
  <si>
    <t>PM DE GRAVATAI</t>
  </si>
  <si>
    <t>15.0.000014020-9</t>
  </si>
  <si>
    <t>16.0.000032977-4</t>
  </si>
  <si>
    <t>Início da cedência: 12/08/2013. EXERCÍCIO 2013 QUITADO</t>
  </si>
  <si>
    <t>Início da cedência: 16/10/2013. EXERCÍCIO 2013 QUITADO</t>
  </si>
  <si>
    <t>Permutante a partir de 01/01/2014. EXERCÍCIO 2013 QUITADO</t>
  </si>
  <si>
    <t>EXERCÍCIO DE 2013 QUITADO</t>
  </si>
  <si>
    <t>Início da cedência: 13/09/2013. QUITADO 2013</t>
  </si>
  <si>
    <t>Aguardando posicionamento PGM sobre ressarcimento de Participação em Lucros e Resultados. Pagamento com desconto da PLR, até definição. PAGO ATÉ DEZ/13</t>
  </si>
  <si>
    <t>Servidor se aposentou em maio/13.Cedência quitada. EXERCÍCIO 2013 QUITADO</t>
  </si>
  <si>
    <t>Cedencia iniciada em 04/09/2013. EXERCÍCIO 2013 QUITADO</t>
  </si>
  <si>
    <t xml:space="preserve">Servidor retornou à origem a contar de 01/09/2013. QUITADO O PERÍODO DE CEDÊNCIA. EXERCÍCIO 2013 QUITADO </t>
  </si>
  <si>
    <t>O servidor aposentou-se a contar de 01/12/2013. TODO O PERÍODO DE CEDÊNCIA QUITADO.</t>
  </si>
  <si>
    <t>EXERCÍCIO DE 2013 QUITADO. Retornou à origem a contar de 01/01/2014.</t>
  </si>
  <si>
    <t>Cedência iniciada em 09/08/2013. EXERCÍCIO DE 2013 QUITADO</t>
  </si>
  <si>
    <t xml:space="preserve">Cedência encerrada em 11/03/2013. EXERCÍCIO 2013 QUITADO. </t>
  </si>
  <si>
    <t>Início da cedência em 27/08/2013.EXERCÍCIO 2013 QUITADO</t>
  </si>
  <si>
    <t>Início da cedência 03/05/2013.QUITADO 2013.</t>
  </si>
  <si>
    <t>Início da cedência em 24/09/2013.QUITADO 2013</t>
  </si>
  <si>
    <t>Início da cedência em 30/04/2013. EXERCÍCIO 2013 QUITADO</t>
  </si>
  <si>
    <t>EXERCÍCIO DE 2013 QUITADO. EXERCÍCIO DE 2013 QUITADO</t>
  </si>
  <si>
    <t>Inicio da cedência 26/11/13.  EXERCÍCIO DE 2013 QUITADO</t>
  </si>
  <si>
    <t xml:space="preserve">Início da cedência set/13. EXERCÍCIO DE 2013 QUITADO </t>
  </si>
  <si>
    <t>Processo encaminhado da SMGES para PGM por causa da Participação dos Lucros. Abrimos outro processo para 2014. (*) DESCONTADO VALOR PLR. EXERCÍCIO DE 2013 QUITADO</t>
  </si>
  <si>
    <t>Aguardando posicionamento PGM sobre ressarcimento de Participação em Lucros e Resultados. Pagamento com desconto da PLR, até definição. PAGO ATÉ DEZ/13. EXERCÍCIO DE 2013 QUITADO</t>
  </si>
  <si>
    <t>A cedência iniciou em fevereiro/2013 e encerrou em setembro/2013 . Ressarcimento cobrado até agosto/13. Arquivamos o processo até que se receba a cobrança. PAGO TUDO QUE FOI COBRADO POR CANOAS.</t>
  </si>
  <si>
    <t>A cedência iniciou em Maio/13.EXERCÍCIO DE 2013 QUITADO</t>
  </si>
  <si>
    <t xml:space="preserve"> EXERCÍCIO DE 2013 QUITADO </t>
  </si>
  <si>
    <t xml:space="preserve"> EXERCÍCIO DE 2013 QUITADO . Retornou à origem a/c 01/01/2014.</t>
  </si>
  <si>
    <t>QUITADO 2013.</t>
  </si>
  <si>
    <t>Inicio da cedência 12/08/2013. Quitado 2013.</t>
  </si>
  <si>
    <t xml:space="preserve">Inicio da cedência 1/3/13. EXERCÍCIO DE 2013 QUITADO </t>
  </si>
  <si>
    <t>A cedência iniciou em março de 2013.  EXERCÍCIO DE 2013 QUITADO</t>
  </si>
  <si>
    <t xml:space="preserve"> EXERCÍCIO DE 2013 QUITADO EM 2016</t>
  </si>
  <si>
    <t xml:space="preserve">A servidora passou a ser permutante a partir de 18/03/2014, cessando o ressarcimento.  EXERCÍCIO DE 2013 QUITADO </t>
  </si>
  <si>
    <t>Inicio da cedência em 05/08/2014. EXERCÍCIO DE 2013 QUITADO</t>
  </si>
  <si>
    <t>EXERCÍCIO 2013 QUITADO</t>
  </si>
  <si>
    <t>Início da cedência em 18/02/2013.EXERCÍCIO 2013 QUITADO.</t>
  </si>
  <si>
    <t>Inicio da cedência 3m 01/05/2014. QUITADO 2013</t>
  </si>
  <si>
    <t>Início da cedência em 06/06/2013.EXERCÍCIO DE 2013 QUITADO</t>
  </si>
  <si>
    <t>RESSARCIMENTOS DE JANEIRO A DEZEMBRO DE 2013 - Liquidados até 31 de Dezembro de 2017</t>
  </si>
  <si>
    <t>RESSARCIMENTOS DE JANEIRO A DEZEMBRO DE 2016 - Liquidados até 31 de Dezembro de 2017</t>
  </si>
  <si>
    <t>Cedência encerrada em 30/09/2014. EXERCÍCIO DE 2014 QUITADO</t>
  </si>
  <si>
    <t>EXERCÍCIO DE 2014 QUITADO</t>
  </si>
  <si>
    <t>EXERCÍCIO DE 2014 QUITADO.</t>
  </si>
  <si>
    <t>PERMUTA EM 2015. EXERCÍCIO DE 2014 QUITADO.</t>
  </si>
  <si>
    <t>Cedência iniciou em 01/10/2014. EXERCÍCIO DE 2014 QUITADO.</t>
  </si>
  <si>
    <t>Retornou à origem a contar de 01/01/2015. EXERCÍCIO DE 2014 QUITADO.</t>
  </si>
  <si>
    <r>
      <t>R$ 15.436,13</t>
    </r>
    <r>
      <rPr>
        <b/>
        <sz val="10"/>
        <rFont val="Arial"/>
        <family val="2"/>
      </rPr>
      <t xml:space="preserve"> *</t>
    </r>
  </si>
  <si>
    <t>(*) Descontado o valor de PLR referente à nov/14. A servidora retornará à origem a contar de 22/04/2015. EXERCÍCIO DE 2014 QUITADO</t>
  </si>
  <si>
    <t>A cedência passou para permuta a contar de 01/03/2014. Cedência quitada. EXERCÍCIO DE 2014 QUITADO.</t>
  </si>
  <si>
    <t>EXERCÍCIO DE 2014 QUITADO. Retornou à origem. Cedência quitada.</t>
  </si>
  <si>
    <t>A servidora aposentou-se a partir de 26/01/2014. EXERCÍCIO DE 2014 QUITADO</t>
  </si>
  <si>
    <t>Cedência encerrada em 03/04/2014. EXERCÍCIO DE 2014 QUITADO.</t>
  </si>
  <si>
    <t>Inicio da cedência em 07/03/2014. Aposentou-se em 8/11/14.Origem do servidor não encaminhou documentos cobrança</t>
  </si>
  <si>
    <t>RETORNOU Á ORIGEM EM 01/03/2015. Em procedimento de liquidação. EXERCÍCIO DE 2014 QUITADO</t>
  </si>
  <si>
    <t>Em procedimento de liquidação.EXERCÍCIO DE 2014 QUITADO</t>
  </si>
  <si>
    <t>Cedencia quitada. Passou a ser permutante em 12/08/2014. EXERCÍCIO DE 2014 QUITADO</t>
  </si>
  <si>
    <t>EXERCÍCIO DE 2014 QUITADO - A servidora retornou em 25/02/2015</t>
  </si>
  <si>
    <t>RETORNOU Á ORIGEM EM 20/10/2014.EXERCÍCIO DE 2014 QUITADO.</t>
  </si>
  <si>
    <t>INICIO DA CEDÊNCIA 01/04/2014. EXERCÍCIO DE 2014 QUITADO</t>
  </si>
  <si>
    <t>O SERVIDOR RETORNOU À ORIGEM. PROCESSO PARADO NA SMJ</t>
  </si>
  <si>
    <t>Início da cedência 20/03/2014. Retornou à origem em 18/03/2015. EXERCÍCIO DE 2014 QUITADO</t>
  </si>
  <si>
    <t>RETORNOU Á ORIGEM EM 04/03/2014. Falta cobrança da origem. EXERCÍCIO DE 2014 QUITADO</t>
  </si>
  <si>
    <t>RETORNOU Á ORIGEM EM 12/08/2014.PROCESSO PARADO NA SMJ.</t>
  </si>
  <si>
    <t>EXERCÍCIO 2014 QUITADO</t>
  </si>
  <si>
    <t>Início cedência 01/08/2014. EXERCÍCIO 2014 QUITADO</t>
  </si>
  <si>
    <t>RETORNOU Á ORIGEM EM 28/01/2015. EXERCÍCIO 2014 QUITADO</t>
  </si>
  <si>
    <t>R$ 17.808,91*</t>
  </si>
  <si>
    <t>(*) Descontado PLR. EXERCÍCIO 2014 QUITADO. Retornou à origem em 29/01/2015</t>
  </si>
  <si>
    <t>R$ 30.779,18(*)</t>
  </si>
  <si>
    <t>R$ 30.368,32(*)</t>
  </si>
  <si>
    <t>(*) Atingiu teto constitucional- pago limite. Em processo de liquidação. QUITADO O EXERCÍCIO DE 2014</t>
  </si>
  <si>
    <t>RETORNOU Á ORIGEM EM 01/01/2015. QUITADO EXERCÍCIO DE 2014. TODO PERÍODO QUITADO</t>
  </si>
  <si>
    <t>Início da Cedência em 24/10/2014.EXERCÍCIO 2014 QUITADO</t>
  </si>
  <si>
    <t>Retornou à origem em 01/03/2015. QUITADO O EXERCÍCIO DE 2014</t>
  </si>
  <si>
    <t>QUITADO O EXERCÍCIO DE 2014</t>
  </si>
  <si>
    <t>Fim da cedência em 10/02/2014. QUITADO EXERCÍCIO DE 2014.</t>
  </si>
  <si>
    <t>A servidora aposentou-se em 03/02/2014. PERÍODO DE CEDÊNCIA QUITADO.</t>
  </si>
  <si>
    <t>QUITADO 2014.</t>
  </si>
  <si>
    <t xml:space="preserve">Permuta a contar de 01/01/2015. quitada toda a cedência. EXERCÍCIO DE 2014 QUITADO. </t>
  </si>
  <si>
    <t xml:space="preserve">LICENCIADA A CONTAR DE 16/06/2014, VINCULO 2. VÍNCULO 1, ONUS PARA O DESTINO.. </t>
  </si>
  <si>
    <t>EXERCÍCIO DE 2014 QUITADO EM 2016</t>
  </si>
  <si>
    <t xml:space="preserve">EXERCÍCIO DE 2014 QUITADO EM 2016. </t>
  </si>
  <si>
    <t>RETORNOU À ORIGEM A CONTAR DE 30/06/2014. PERÍODO DE CEDÊNCIA QUITADO.</t>
  </si>
  <si>
    <t xml:space="preserve">EXERCÍCIO DE 2014 QUITADO. </t>
  </si>
  <si>
    <t>* R$ 34.030,14</t>
  </si>
  <si>
    <t>RETORNOU À ORIGEM EM 22/01/2015. EXERCÍCIO DE 2014 QUITADO</t>
  </si>
  <si>
    <t>* R$ 30.388,98</t>
  </si>
  <si>
    <t>RETORNOU Á ORIGEM EM 01/08/2014. TODO O PERÍODO DE CEDÊNCIA QUITADO</t>
  </si>
  <si>
    <t>RETORNOU À ORIGEM EM 01/01/2015.EXERCÍCIO DE 2014 QUITADO.</t>
  </si>
  <si>
    <t>O SERVIDOR RETORNOU À ORIGEM. PROCESSO PARADO NA SMJ.</t>
  </si>
  <si>
    <t>Inicio da cedencia em 08/09/2014.EXERCÍCIO QUITADO</t>
  </si>
  <si>
    <t>Retornou à origem a contar de 01/01/2015. EXERCÍCIO DE 2014 QUITADO</t>
  </si>
  <si>
    <t xml:space="preserve">Inicio da cedencia em 10/01/2014.FINAL DA CEDÊNCIA 21/11/2014. EXERCÍCIO DE 2014 QUITADO. </t>
  </si>
  <si>
    <t>EXERCICIO DE 2015 QUITADO</t>
  </si>
  <si>
    <t>A servidora passou a ser permutante a contar de 01/04/2015.</t>
  </si>
  <si>
    <t>O servidor retornou à origem a contar de 01/03/2015.  Cedência quitada!</t>
  </si>
  <si>
    <t>A servidora retornou à origem em 22/04/2015. TODO O PERÍODO DE CEDÊNCIA QUITADA</t>
  </si>
  <si>
    <t>*</t>
  </si>
  <si>
    <t xml:space="preserve">(*) Cobrança de dezembro/2015 nunca foi encaminhada. CARRIS  foi notificada, mas não tomou providências. </t>
  </si>
  <si>
    <t>EXERCICIO DE 2015 QUITADO. Oservidor retornou à origem em agosto/2015</t>
  </si>
  <si>
    <t>EXERCÍCIO DE 2015 QUITADO. O SERVIDOR RETORNOU Á ORIGEM EM 25/03/2015.</t>
  </si>
  <si>
    <t>EXERCÍCIO DE 2015 QUITADO. O SERVIDOR RETORNOU Á ORIGEM EM 01/03/2015</t>
  </si>
  <si>
    <t>EXERCÍCIO 2015 QUITADO</t>
  </si>
  <si>
    <t>Servidor passou a desempenhar suas funcções na SMS, a contar de 01/09/2015. EXERCÍCIO 2015 QUITADO</t>
  </si>
  <si>
    <t>O servidor retornou à origem em 22/04/2015. PERÍODO DE CEDENCIA QUITADO.</t>
  </si>
  <si>
    <t>Servidora retornou à origem a/c 25/02/2015. Período de cedência quitado.</t>
  </si>
  <si>
    <t>Retornou à origem em 14/01/2015.Porcesso parado na SMJ.</t>
  </si>
  <si>
    <t>Retornou à origem em 18/03/2014.</t>
  </si>
  <si>
    <t>Servidor retornou à origem a/c 01/03/2015. Período de cedência quitado.</t>
  </si>
  <si>
    <t>Período de 2015 quitado. Servidor retornou à origem em 13/05/2015.</t>
  </si>
  <si>
    <t>Servidor retornou à origem a/c 029/01/2015. Período de cedência quitado.</t>
  </si>
  <si>
    <t>R$16.832,23*</t>
  </si>
  <si>
    <t>(*) Descontado PLR. EXERCÍCIO 2015 QUITADO</t>
  </si>
  <si>
    <t>Passou para PGM em 01/09/2015. EXERCÍCIO 2015 QUITADO</t>
  </si>
  <si>
    <t>Retornou à origem em 01/03/2015.Quitado todo período.</t>
  </si>
  <si>
    <t>A cedência encerrou em 31/03/2015. Quitado todo período.</t>
  </si>
  <si>
    <t>PM de Viamão não encaminhou documentos de cobrança.</t>
  </si>
  <si>
    <t>EXERCÍCIO 2015 QUITADO. A servidora retornou  à origem a contar de 01/01/2016.</t>
  </si>
  <si>
    <t>Em processo de pagamento.</t>
  </si>
  <si>
    <t>O servidor retornou à origem em 17/08/2015. TODO O PERÍODO DE CEDÊNCIA QUITADA</t>
  </si>
  <si>
    <t>Em 09/03/2015 o servidor passou a desempenhar suas funções de Secretário Adjunto na SMIC. EXERCÍCIO SE 2015 QUITADO</t>
  </si>
  <si>
    <t>EXERCÍCIO 2015 QUITADO. A servidora passou a ser permutante a contar de 01/01/2016.</t>
  </si>
  <si>
    <t>EXERCÍCIO 2015 QUITADO. A servidora retornou à Origem em 16/11/2015. TODO O PERÍODO DE CEDÊNCIA QUITADA</t>
  </si>
  <si>
    <t>Inicio da cedência na Centralizada em 17/03/2015, antes era da cedida para FASC. EXERCÍCIO 2015 QUITADO</t>
  </si>
  <si>
    <t>O servidor retornou à origem em 22/01/2015. TODO O PERÍODO DE CEDÊNCIA QUITADA</t>
  </si>
  <si>
    <t>O servidor retornou à origem em 01/04/2015. TODO O PERÍODO DE CEDÊNCIA QUITADA</t>
  </si>
  <si>
    <t>Cedência iniciou em 17/06/2015. EXERCÍCIO 2015 QUITADO</t>
  </si>
  <si>
    <t>Processo parado na SMJ. Servidor retornou à origem.</t>
  </si>
  <si>
    <t>A servidora retornou à origem a contar de 15/05/2015. EXERCÍCIO 2015 e TODO O PERÍODO DE CEDÊNCIA QUITADOS.</t>
  </si>
  <si>
    <t>EXERCÍCIO 2015 QUITADO. A servidora passou a ser permutante a contar de 01/01/2016</t>
  </si>
  <si>
    <t xml:space="preserve">RETORNOU Á ORIGEM A CONTAR DE 09/04/2015. CEDÊNCIA QUITADA. EXERCÍCIO DE 2015 QUITADO. </t>
  </si>
  <si>
    <t xml:space="preserve">EXERCICIO 2016 QUITADO. </t>
  </si>
  <si>
    <t>SERVIDOR RETORNOU À ORIGEM EM 01/01/2017. EXERCICIO 2016 QUITADO.</t>
  </si>
  <si>
    <t>SERVIDORA RETORNOU À ORIGEM. EXERCÍCIO QUITADO. CEDÊNCIA QUITADA.</t>
  </si>
  <si>
    <t>EXERCÍCIO DE 2016 QUITADO. A servidora retornou à origem em 31/12/2016.</t>
  </si>
  <si>
    <t>EXERCÍCIO DE 2016 QUITADO. SERVIDOR RETORNOU À ORIGEM EM 01/01/2017.</t>
  </si>
  <si>
    <t>O servidor retornou à origem em 04/12/2016. Em processo de pagamento.</t>
  </si>
  <si>
    <t>CEDÊNCIA QUITADA. A SERVIDORA PASSOU A SER PERMUTANTE EM 03/02/2016.</t>
  </si>
  <si>
    <t xml:space="preserve">O SERVIDOR RETORNOU À ORIGEM. Processo parado na SMIC. </t>
  </si>
  <si>
    <t xml:space="preserve">O SERVIDOR RETORNOU À ORIGEM EM 31/01/2017. EXERCICIO 2016 QUITADO. </t>
  </si>
  <si>
    <t>O servidor retornou à origem a contar de 30/06/2016</t>
  </si>
  <si>
    <t>EXERCICIO 2016 QUITADO.O servidor retornou à origem a contar de 10/10/2016</t>
  </si>
  <si>
    <t>O servidor retornou à origem a contar de 01/04/2016. TODO O PERÍODO DE CEDÊNCIA QUITADO</t>
  </si>
  <si>
    <t>(*)SEFAZ/RS enviou a cobrança de abril/16 em janeiro/17. EXERCÍCIO DE 2016 QUITADO.</t>
  </si>
  <si>
    <t xml:space="preserve">A SERVIDORA RETORNOU À ORIGEM EM 07/01/2017. Processo parado na SMIC. </t>
  </si>
  <si>
    <t>A SERVIDORA RETORNOU À ORIGEM EM 01/01/2017. CEDÊNCIA QUITADA</t>
  </si>
  <si>
    <t>EXERCÍCIO DE 2016 QUITADO.</t>
  </si>
  <si>
    <t>O SERVIDOR RETORNOU À ORIGEM EM 10/12/2016. EXERCÍCIO DE 2016 QUITADO.</t>
  </si>
  <si>
    <t>A SERVIDORA RETORNOU À ORIGEM EM 31/01/2017. EXERCÍCIO DE 2016 QUITADO</t>
  </si>
  <si>
    <t>O SERVIDOR RETORNOU À ORIGEM EM 31/12/2016.CEDÊNCIA QUITADA.</t>
  </si>
  <si>
    <t>EXERCÍCIO DE 2016 QUITADO. O SERVIDOR RETORNOU À ORIGEM A CONTAR DE 10/03/2017</t>
  </si>
  <si>
    <t xml:space="preserve">O SERVIDOR RETORNOU À ORIGEM EM 10/02/2017. </t>
  </si>
  <si>
    <t>EXERCÍCIO DE 2016 QUITADO. A SERVIDORA RETORNOU À ORIGEM A CONTAR DE 13/02/2016</t>
  </si>
  <si>
    <t>Servidor faleceu.</t>
  </si>
  <si>
    <t>O SERVIDOR RETORNOU À ORIGEM EM 12/12/2017</t>
  </si>
  <si>
    <t xml:space="preserve">Processo parado na SMIC. </t>
  </si>
  <si>
    <t xml:space="preserve">O SERVIDOR SE LICENCIOU P/ ELEIÇÕES, RETORNOU À ORIGEM EM 01/07/16. APÓS, REINGRESSOU NA PMPA. RETORNOU À ORIGEM 01/01/17. Processo parado na SMIC. </t>
  </si>
  <si>
    <t>EXERCÍCIO DE 2016 QUITADO. A SDERVIDORA RETORNOU À ORIGEM. CEDÊNCIA QUITADA</t>
  </si>
  <si>
    <t>SADY JACQUES</t>
  </si>
  <si>
    <t>16.0.000023874-4</t>
  </si>
  <si>
    <t>16.0.000068136-2</t>
  </si>
  <si>
    <t>O SERVIDOR RETORNOU À ORIGEM EM 8/1/2017</t>
  </si>
  <si>
    <t>A servidora retornou  à origem a contar de 01/03/2016. Todo o período de cedência quitado.</t>
  </si>
  <si>
    <t>ALCIMAR ANDRADE ARRAES</t>
  </si>
  <si>
    <t>TCE/RS</t>
  </si>
  <si>
    <t>SMIM</t>
  </si>
  <si>
    <t>17.0.000009926-0</t>
  </si>
  <si>
    <t>17.0.000023483-4</t>
  </si>
  <si>
    <t>15.0.000012675-3</t>
  </si>
  <si>
    <t>17.0.000022264-0</t>
  </si>
  <si>
    <t>ANDREA ALCÂNTARA FALKENBERG</t>
  </si>
  <si>
    <t>PM DE CANOAS</t>
  </si>
  <si>
    <t>17.0.000002196-2</t>
  </si>
  <si>
    <t>17.0.000023528-8</t>
  </si>
  <si>
    <t>BRUNO VICENTE BECKER VANUZZI</t>
  </si>
  <si>
    <t>PGE/RS</t>
  </si>
  <si>
    <t>SMPE</t>
  </si>
  <si>
    <t>17.0.000000299-2</t>
  </si>
  <si>
    <t>17.0.000016189-6</t>
  </si>
  <si>
    <t xml:space="preserve">ERNO HARZHEIM </t>
  </si>
  <si>
    <t>UFRGS</t>
  </si>
  <si>
    <t>16.0.000075974-4</t>
  </si>
  <si>
    <t>PM DE BAGÉ</t>
  </si>
  <si>
    <t>17.0.000006718-0</t>
  </si>
  <si>
    <t>15.0.000013926-0</t>
  </si>
  <si>
    <t>15.0.000014119-1</t>
  </si>
  <si>
    <t>15.0.000013124-2</t>
  </si>
  <si>
    <t>15.0.000013187-0</t>
  </si>
  <si>
    <t>16.0.000006116-0</t>
  </si>
  <si>
    <t>LEONARDO MARANHÃO BUSATTO</t>
  </si>
  <si>
    <t>16.0.000075976-0</t>
  </si>
  <si>
    <t>LUCIANE DIAS DA RESSURREIÇÃO</t>
  </si>
  <si>
    <t>PM OSÓRIO</t>
  </si>
  <si>
    <t>15.0.000014076-4</t>
  </si>
  <si>
    <t>15.0.000013137-4</t>
  </si>
  <si>
    <t>MARIA BETÂNIA BRAUN</t>
  </si>
  <si>
    <t>CASA CIVIL/RS</t>
  </si>
  <si>
    <t>16.0.000076552-3</t>
  </si>
  <si>
    <t>17.0.000012518-0</t>
  </si>
  <si>
    <t>15.0.000013898-0</t>
  </si>
  <si>
    <t>15.0.000013362-8</t>
  </si>
  <si>
    <t>15.0.000014634-7</t>
  </si>
  <si>
    <t>PATRICIA KETTERMANN NUNES</t>
  </si>
  <si>
    <t>ESTADO/RS</t>
  </si>
  <si>
    <t>SMDS</t>
  </si>
  <si>
    <t>17.0.000007972-3</t>
  </si>
  <si>
    <t>17.0.000026067-3</t>
  </si>
  <si>
    <t>15.0.000013189-7</t>
  </si>
  <si>
    <t>17.0.000025876-8</t>
  </si>
  <si>
    <t>17.0.000010253-9</t>
  </si>
  <si>
    <t>15.0.000013191-9</t>
  </si>
  <si>
    <t>001012944.15.7</t>
  </si>
  <si>
    <t>15.0.000013195-1</t>
  </si>
  <si>
    <t>RESSARCIMENTOS DE JANEIRO A DEZEMBRO DE 2014 - Liquidados até 31 de Dezembro de 2017</t>
  </si>
  <si>
    <t>RESSARCIMENTOS DE JANEIRO A DEZEMBRO DE 2015 - Liquidados até 31 de Dezembro de 2017</t>
  </si>
  <si>
    <t>R$ 18.429,66*</t>
  </si>
  <si>
    <r>
      <t>R$ 32.263,27</t>
    </r>
    <r>
      <rPr>
        <b/>
        <sz val="9"/>
        <rFont val="Arial"/>
        <family val="2"/>
      </rPr>
      <t>*</t>
    </r>
  </si>
  <si>
    <r>
      <t>R$ 17.829,13</t>
    </r>
    <r>
      <rPr>
        <b/>
        <sz val="9"/>
        <rFont val="Arial"/>
        <family val="2"/>
      </rPr>
      <t>*</t>
    </r>
  </si>
  <si>
    <t xml:space="preserve"> SITUAÇÃO / ANDAMENTO / OBSERVAÇÕES</t>
  </si>
  <si>
    <t>ALEXANDRO NICHELE VIEIRA</t>
  </si>
  <si>
    <t>EPTC</t>
  </si>
  <si>
    <t>17.0.000052480-8</t>
  </si>
  <si>
    <t>18.0.000032564-0</t>
  </si>
  <si>
    <t xml:space="preserve">Aguardando Oficios de cobrança </t>
  </si>
  <si>
    <t>DANIELA ROMERO MIGNONE</t>
  </si>
  <si>
    <t>18.0.000012028-2</t>
  </si>
  <si>
    <t>18.0.000074052-3</t>
  </si>
  <si>
    <t xml:space="preserve">DANILO BRAUN </t>
  </si>
  <si>
    <t xml:space="preserve">GHC </t>
  </si>
  <si>
    <t>17.0.000110448-9</t>
  </si>
  <si>
    <t>18.0.000019677-7</t>
  </si>
  <si>
    <t>17.0.000023601-2</t>
  </si>
  <si>
    <t>16.0.000068051-0</t>
  </si>
  <si>
    <t>Retornou a origem em abril</t>
  </si>
  <si>
    <t>GABRIEL SPEROTTO ANWATE</t>
  </si>
  <si>
    <t>17.0.000011246-1</t>
  </si>
  <si>
    <t>17.0.000061404-1</t>
  </si>
  <si>
    <t>GIOVANNI ABRAHAO SALUM JUNIOR</t>
  </si>
  <si>
    <t>17.0.000037492-0</t>
  </si>
  <si>
    <t>17.0.000073081-5</t>
  </si>
  <si>
    <t>17.0.000016815-7</t>
  </si>
  <si>
    <t>ITANAJARA RISTHER DA SILVEIRA SILVA</t>
  </si>
  <si>
    <t>17.0.000013376-0</t>
  </si>
  <si>
    <t>17.0.000061477-7</t>
  </si>
  <si>
    <t xml:space="preserve">JOÃO MARCELO LOPES DA FONSECA </t>
  </si>
  <si>
    <t>17.0.000110444-6</t>
  </si>
  <si>
    <t>18.0.000019817-6</t>
  </si>
  <si>
    <t>KARINE SOFIA GRAEFF PERIUS</t>
  </si>
  <si>
    <t>CEEE</t>
  </si>
  <si>
    <t>SMPG</t>
  </si>
  <si>
    <t>18.0.000039642-3</t>
  </si>
  <si>
    <t>18.0.000073132-0</t>
  </si>
  <si>
    <t>Retornou a origem em 05/11/2018</t>
  </si>
  <si>
    <t>16.0.000032134-0</t>
  </si>
  <si>
    <t>17.0.000025693-5</t>
  </si>
  <si>
    <t>LUCIANA GIRELLI DUARTE</t>
  </si>
  <si>
    <t>SMTC</t>
  </si>
  <si>
    <t>17.0.000106025-2</t>
  </si>
  <si>
    <t>18.0.000100761-7</t>
  </si>
  <si>
    <t>18.0.000014921-3</t>
  </si>
  <si>
    <t>MÁRCIA NEUENFELDT LIMBERGER</t>
  </si>
  <si>
    <t>18.0.000039635-0</t>
  </si>
  <si>
    <t>18.0.000073195-8</t>
  </si>
  <si>
    <t>17.0.000101728-4</t>
  </si>
  <si>
    <t xml:space="preserve">PABLO DE LANNOY STURMER </t>
  </si>
  <si>
    <t>17.0.000110441-1</t>
  </si>
  <si>
    <t>18.0.000019686-6</t>
  </si>
  <si>
    <t>SMDE</t>
  </si>
  <si>
    <t>SERVIDOR RETORNOU À ORIGEM A CONTAR DE 01/02/2018.</t>
  </si>
  <si>
    <t xml:space="preserve">Aguardando retorno sobre renovação de cedência e cobrança de ressarcimento da PM Rio Grande </t>
  </si>
  <si>
    <t>SANDRO TRESCASTRO BERGUE</t>
  </si>
  <si>
    <t>17.0.000066291-7</t>
  </si>
  <si>
    <t>17.0.000087994-0</t>
  </si>
  <si>
    <t>SERVIDOR RETORNOU À ORIGEM A CONTAR DE 14/02/2018.</t>
  </si>
  <si>
    <t xml:space="preserve">THIAGO FRANK </t>
  </si>
  <si>
    <t>17. 0.000110428-4</t>
  </si>
  <si>
    <t>18.0.000019843-5</t>
  </si>
  <si>
    <t>VALTEMIR BRUNO GOLDMEIER</t>
  </si>
  <si>
    <t>SMAMS</t>
  </si>
  <si>
    <t>17.0.000048857-7</t>
  </si>
  <si>
    <t>17.0.000096735-1</t>
  </si>
  <si>
    <t>SERVIDOR RETORNOU À ORIGEM A CONTAR DE 30/04/2018</t>
  </si>
  <si>
    <r>
      <t>Remuneração dos Adidos Externos</t>
    </r>
    <r>
      <rPr>
        <b/>
        <sz val="14"/>
        <rFont val="Arial"/>
        <family val="2"/>
      </rPr>
      <t xml:space="preserve">
</t>
    </r>
    <r>
      <rPr>
        <sz val="12"/>
        <rFont val="Arial"/>
        <family val="2"/>
      </rPr>
      <t>(Ressarcimento a Origem)</t>
    </r>
  </si>
  <si>
    <t>SITUAÇÃO / ANDAMENTO / OBSERVAÇÕES</t>
  </si>
  <si>
    <t>Exercício de 2017 quitado.</t>
  </si>
  <si>
    <t>A servidora retornou à origem a contar de 01/11/2017</t>
  </si>
  <si>
    <t>Sem regularização para 2017</t>
  </si>
  <si>
    <t>A cedência teve inicio em 13/03/2017. Exercício de 2017 quitado</t>
  </si>
  <si>
    <t>17.0.000062371-7</t>
  </si>
  <si>
    <t xml:space="preserve"> Exercício de 2017 quitado. O servidor retornou à origem em 01/01/2018.</t>
  </si>
  <si>
    <t>Cedência iniciou em 01/03/17. Exercício de 2017 quitado</t>
  </si>
  <si>
    <t>O servidor retornou à origem em 31/01/2017. Todo o período da cedência quitado.</t>
  </si>
  <si>
    <t>A servidora retornou à origem a contar de 10/01/2017.</t>
  </si>
  <si>
    <t>A servidora retornou à origem em 31/01/2017</t>
  </si>
  <si>
    <t>16.0.000055137-0</t>
  </si>
  <si>
    <t>O servidor retornou à origem a contar de 10/03/2017. Exercício quitado</t>
  </si>
  <si>
    <t xml:space="preserve">A servidora retornou à origem a/c de 17/04/2017. Exercício e cedência quitados. </t>
  </si>
  <si>
    <t>Exercício de 2017 quitado. Cedência quitada o servidor retornou à origem</t>
  </si>
  <si>
    <t>Exercício liquidado. Servidor retornou à origem em 23/05/2017.toda cedência liquidada</t>
  </si>
  <si>
    <t>Cedência iniciou em setembro de 2017. O servidor retornou à origem em 09/02/2018. Liquidado</t>
  </si>
  <si>
    <t>Servidor retornou à origem a contar de 01/04/2017. Todo o período liquidado</t>
  </si>
  <si>
    <t>Exercício liquidado. Servidor retornou à origem em 30/03/2017.toda cedência liquidada</t>
  </si>
  <si>
    <t>Origem</t>
  </si>
  <si>
    <t>Destino</t>
  </si>
  <si>
    <t>Processo de cedência</t>
  </si>
  <si>
    <t>Nº processo de ressarcimento</t>
  </si>
  <si>
    <t>Início da cedência</t>
  </si>
  <si>
    <t>Servidor</t>
  </si>
  <si>
    <t>Exercício 2017</t>
  </si>
  <si>
    <t>Exercício 2018</t>
  </si>
  <si>
    <t>Exercício 2019</t>
  </si>
  <si>
    <t>BRUNO BREYER CALDAS</t>
  </si>
  <si>
    <t>FEE</t>
  </si>
  <si>
    <t>19.0.000041907-1</t>
  </si>
  <si>
    <t>19.0.000070990-8</t>
  </si>
  <si>
    <t>JULIANA WEIDLICH SOMMER</t>
  </si>
  <si>
    <t>19.0.000031528-4</t>
  </si>
  <si>
    <t>19.0.000054547-6</t>
  </si>
  <si>
    <t>NEEMIAS OLIVEIRA DE FREITAS</t>
  </si>
  <si>
    <t>SEC. MEIO AMBIENTE E INFRAESTRUTURA/RS</t>
  </si>
  <si>
    <t>16.0.000017461-4</t>
  </si>
  <si>
    <t>19.0.000070968-1</t>
  </si>
  <si>
    <t>NILTON JOSÉ SICA MAGALHÃES</t>
  </si>
  <si>
    <t>19.0.000036148-0</t>
  </si>
  <si>
    <t>19.0.000067574-4</t>
  </si>
  <si>
    <t>18.0.000013164-0</t>
  </si>
  <si>
    <t>17.0.000062014-9</t>
  </si>
  <si>
    <t>18.0.000016599-5</t>
  </si>
  <si>
    <t>THIAGO BARROS RIBEIRO</t>
  </si>
  <si>
    <t>MINISTÉRIO DA ECONOMIA</t>
  </si>
  <si>
    <t>19.0.000061726-4</t>
  </si>
  <si>
    <t>19.0.000071264-0</t>
  </si>
  <si>
    <t>Retornou à origem a contar de 27/01/19</t>
  </si>
  <si>
    <t>Afastamento Auxílio Doença INSS</t>
  </si>
  <si>
    <t>Retornou à orgiem a contar de 17/02/19</t>
  </si>
  <si>
    <t xml:space="preserve">Aguardando retorno sobre renovação de cedência e cobrança de ressarcimento </t>
  </si>
  <si>
    <t>Retornou à origem em 31/01/2019</t>
  </si>
  <si>
    <t>Servidora aposentada em 16/11/19</t>
  </si>
  <si>
    <t>Retornou à origem a contar de 01/05/19</t>
  </si>
  <si>
    <t>Inicio de cedência em 26/04/2019, aguardando cobrança do Estado para os demais meses</t>
  </si>
  <si>
    <t>Retornou à origem a contar de 21/04/19</t>
  </si>
  <si>
    <t>Retornou a origem a contar de 01/08/2019</t>
  </si>
  <si>
    <t xml:space="preserve">FERNANDO PIMENTEL </t>
  </si>
  <si>
    <t>19.0.000113446-1</t>
  </si>
  <si>
    <t>19.0.000147779-2</t>
  </si>
  <si>
    <t>Empenho encaminhado para pagamento</t>
  </si>
  <si>
    <t>Exercício de 2017 quitado</t>
  </si>
  <si>
    <t>JONAS MARTINS MACHADO</t>
  </si>
  <si>
    <t>GOVERNO/RS</t>
  </si>
  <si>
    <t>19.0.000071402-2</t>
  </si>
  <si>
    <t>19.0.000100333-2</t>
  </si>
  <si>
    <t>LUCIANE SKREBSKY DE FREITAS</t>
  </si>
  <si>
    <t>SMSURB</t>
  </si>
  <si>
    <t>19.0.000060505-3</t>
  </si>
  <si>
    <t>19.0.000103175-1</t>
  </si>
  <si>
    <t>PATRICIA RODRIGUES DOS SANTOS</t>
  </si>
  <si>
    <t>PM SÃO JOSÉ DO NORTE</t>
  </si>
  <si>
    <t>18.0.000102132-6</t>
  </si>
  <si>
    <t>19.0.000098106-3</t>
  </si>
  <si>
    <t>SMSEG</t>
  </si>
  <si>
    <t>19.0.000077561-7</t>
  </si>
  <si>
    <t>19.0.000109570-9</t>
  </si>
  <si>
    <t>ASSEMBLEIA LEGISLATIVA/RS</t>
  </si>
  <si>
    <t>19.0.000082491-0</t>
  </si>
  <si>
    <t>19.0.000103053-4</t>
  </si>
  <si>
    <t>HUDSON LUCAS FISCHER PAES</t>
  </si>
  <si>
    <t>DEFENSORIA PÚBLICA/RS</t>
  </si>
  <si>
    <t>20.0.000012344-8</t>
  </si>
  <si>
    <t>20.0.000028584-7</t>
  </si>
  <si>
    <t>SMDSE</t>
  </si>
  <si>
    <t>15.0.000008501-1 e 17.0.000005167-5</t>
  </si>
  <si>
    <t>16.0.000006243-3 e 18.0.000115299-4</t>
  </si>
  <si>
    <t>16.0.000023558-3 e 18.0.000115299-4</t>
  </si>
  <si>
    <t>Exercício 2020</t>
  </si>
  <si>
    <t>Aguardando Ofícios de Cobrança</t>
  </si>
  <si>
    <t>LUCAS WOLLMANN</t>
  </si>
  <si>
    <t>20.0.000048492-0</t>
  </si>
  <si>
    <t>20.0.000062328-9</t>
  </si>
  <si>
    <t>LUIZ ALBERTO TURMINA DE OLIVEIRA</t>
  </si>
  <si>
    <t>19.0.000100181-0</t>
  </si>
  <si>
    <t>19.0.000109561-0</t>
  </si>
  <si>
    <t>MARCO ANTÔNIO KARAM SILVEIRA</t>
  </si>
  <si>
    <t>20.0.000028704-1</t>
  </si>
  <si>
    <t>20.0.000036487-9</t>
  </si>
  <si>
    <t>MARCOS FEIER FROES</t>
  </si>
  <si>
    <t>20.0.000047812-2</t>
  </si>
  <si>
    <t>20.0.000069738-0</t>
  </si>
  <si>
    <t>NATAN KATZ</t>
  </si>
  <si>
    <t>19.0.000124958-7</t>
  </si>
  <si>
    <t>20.0.000035611-6</t>
  </si>
  <si>
    <t>PABLO DE LANNOY STURMER</t>
  </si>
  <si>
    <t>PM DE  TORRES</t>
  </si>
  <si>
    <t>HIRATAN PINHEIRO DA SILVA</t>
  </si>
  <si>
    <t>DNIT</t>
  </si>
  <si>
    <t>19.0.000131702-7</t>
  </si>
  <si>
    <t>20.0.000023360-0</t>
  </si>
  <si>
    <t>ROSEMERI DE SOUZA BAPTISTA</t>
  </si>
  <si>
    <t>FERNANDO BRUNO RIETH</t>
  </si>
  <si>
    <t>17.0.000011810-9</t>
  </si>
  <si>
    <t>19.0.000073796-0</t>
  </si>
  <si>
    <t>MARCELO SOLETTI DE OLIVEIRA</t>
  </si>
  <si>
    <t>SMRI</t>
  </si>
  <si>
    <t>20.0000086255-0</t>
  </si>
  <si>
    <t>20.16.000040019-9</t>
  </si>
  <si>
    <t>Processo de ressarcimento</t>
  </si>
  <si>
    <t xml:space="preserve"> - </t>
  </si>
  <si>
    <t>17.0.000000995-4</t>
  </si>
  <si>
    <t>Retorno à origem em 06/07/2020</t>
  </si>
  <si>
    <t>Retorno à origem em 01/02/2020</t>
  </si>
  <si>
    <t>Aguardando Ofício de Cobrança</t>
  </si>
  <si>
    <t>Retorno à origem em 03/04/2020</t>
  </si>
  <si>
    <t>Retorno à origem em 03/06/2020</t>
  </si>
  <si>
    <t>Retorno à origem em 08/06/2020</t>
  </si>
  <si>
    <t>Retorno à origem em 27/24/2020</t>
  </si>
  <si>
    <t>Retorno à origem em 17/11/2020</t>
  </si>
  <si>
    <t>MARIO LUIS COLPO MARCHESAN</t>
  </si>
  <si>
    <t>18.0.000127349-0</t>
  </si>
  <si>
    <t>20.0.000113067-7</t>
  </si>
  <si>
    <t>CAIXA ECONÔMICA FEDERAL</t>
  </si>
  <si>
    <t>MARIO SANTA MARIA JUNIOR</t>
  </si>
  <si>
    <t>SUSEP</t>
  </si>
  <si>
    <t>20.0.000014293-0</t>
  </si>
  <si>
    <t>21.0.000005350-0</t>
  </si>
  <si>
    <r>
      <t>Remuneração dos Adidos Externos</t>
    </r>
    <r>
      <rPr>
        <b/>
        <sz val="14"/>
        <rFont val="Arial"/>
        <family val="2"/>
      </rPr>
      <t xml:space="preserve">
</t>
    </r>
    <r>
      <rPr>
        <sz val="12"/>
        <rFont val="Arial"/>
        <family val="2"/>
      </rPr>
      <t>(Ressarcimento à Origem)</t>
    </r>
  </si>
  <si>
    <t>Exercício 2021</t>
  </si>
  <si>
    <r>
      <t>Remuneração dos Adidos Externos</t>
    </r>
    <r>
      <rPr>
        <b/>
        <sz val="14"/>
        <rFont val="Arial"/>
        <family val="2"/>
      </rPr>
      <t xml:space="preserve">
</t>
    </r>
    <r>
      <rPr>
        <sz val="12"/>
        <rFont val="Arial"/>
        <family val="2"/>
      </rPr>
      <t>(Ressarcimento à Origem)</t>
    </r>
  </si>
  <si>
    <t>ALESSANDRA CRISTINA FAGUNDES DOS SANTOS</t>
  </si>
  <si>
    <t>CORSAN</t>
  </si>
  <si>
    <t>SMP</t>
  </si>
  <si>
    <t>21.0.000014691-6</t>
  </si>
  <si>
    <t>21.0.000033598-0</t>
  </si>
  <si>
    <t>ALEXSANDRO DOS SANTOS MACHADO</t>
  </si>
  <si>
    <t>UFRPE</t>
  </si>
  <si>
    <t>21.0.000034945-0</t>
  </si>
  <si>
    <t>21.0.000056094-1</t>
  </si>
  <si>
    <t>ANGELIS MARIA DE SOUZA</t>
  </si>
  <si>
    <t>CÂMARA MUNICIPAL DE PORTO ALEGRE</t>
  </si>
  <si>
    <t xml:space="preserve">SMAMUS </t>
  </si>
  <si>
    <t>17.0.000009781-0</t>
  </si>
  <si>
    <t>21.0.000084410-9</t>
  </si>
  <si>
    <t>ANSELMO DA SILVA ACCURSO</t>
  </si>
  <si>
    <t>FASC</t>
  </si>
  <si>
    <t>SMELJ</t>
  </si>
  <si>
    <t>21.15.000002467-5</t>
  </si>
  <si>
    <t xml:space="preserve">GOVERNO DO ESTADO/RS </t>
  </si>
  <si>
    <t>CARLOS FERNANDO SIMÕES FILHO</t>
  </si>
  <si>
    <t>21.0.000010830-5</t>
  </si>
  <si>
    <t>21.0.000083013-2, 21.15.000004802-7</t>
  </si>
  <si>
    <t>DANIEL LENZ FARIA CORREA</t>
  </si>
  <si>
    <t>21.0.000042421-5</t>
  </si>
  <si>
    <t>21.0.000049640-2</t>
  </si>
  <si>
    <t>DEBORA IARA MORESCO</t>
  </si>
  <si>
    <t>21.0.000036622-3</t>
  </si>
  <si>
    <t>21.0.000052405-8</t>
  </si>
  <si>
    <t>DIRCEU VIANA GOMES</t>
  </si>
  <si>
    <t>18.15.000008996-7</t>
  </si>
  <si>
    <t>FELIPE GARCIA RIBEIRO</t>
  </si>
  <si>
    <t>UFPEL</t>
  </si>
  <si>
    <t>SMDET</t>
  </si>
  <si>
    <t>21.0.000004194-4</t>
  </si>
  <si>
    <t>21.0.000031074-0</t>
  </si>
  <si>
    <t>FERNANDO PIMENTEL</t>
  </si>
  <si>
    <t>FERNANDO SCHARDONG</t>
  </si>
  <si>
    <t>SMPAE</t>
  </si>
  <si>
    <t>21.0.000004968-6</t>
  </si>
  <si>
    <t>21.0.000028065-5</t>
  </si>
  <si>
    <t>FLAVIO DIAS DIEHL</t>
  </si>
  <si>
    <t>PREFEITURA DE ALVORADA</t>
  </si>
  <si>
    <t>17.0.000005167-5</t>
  </si>
  <si>
    <t>FRANCISCO ISAIAS</t>
  </si>
  <si>
    <t>21.0.000059605-9</t>
  </si>
  <si>
    <t>21.0.000090318-0</t>
  </si>
  <si>
    <t>PREFEITURA DE SAPUCAIA DO SUL</t>
  </si>
  <si>
    <t>GILVANE DA SILVA</t>
  </si>
  <si>
    <t>GRUPO HOSPITALAR CONCEIÇÃO</t>
  </si>
  <si>
    <t>21.0.000000994-3</t>
  </si>
  <si>
    <t>21.0.000016120-6</t>
  </si>
  <si>
    <t>JORGE LUIZ RODRIGUES</t>
  </si>
  <si>
    <t>18.15.000009287-9</t>
  </si>
  <si>
    <t>19.15.000000927-6</t>
  </si>
  <si>
    <t>JULIO CESAR DE SOUZA GONÇALVES</t>
  </si>
  <si>
    <t>16.0.000055299-6</t>
  </si>
  <si>
    <t>LARRI TEIXEIRA KREBS</t>
  </si>
  <si>
    <t>LAURY VAZ MARTINS</t>
  </si>
  <si>
    <t>PREFEITURA DE OSÓRIO</t>
  </si>
  <si>
    <t>MARIA ANGELICA DOS SANTOS</t>
  </si>
  <si>
    <t>MARIA JUSSARA DA ROCHA PEREZ</t>
  </si>
  <si>
    <t>MARIO CESAR JERONIMO KURZ</t>
  </si>
  <si>
    <t>PREFEITURA DE VIAMÃO</t>
  </si>
  <si>
    <t>MAURO FETT SPARTA DE SOUZA</t>
  </si>
  <si>
    <t>20.0.000117827-0</t>
  </si>
  <si>
    <t>21.0.000016129-0</t>
  </si>
  <si>
    <t>PATRICIA CORREA MARSON</t>
  </si>
  <si>
    <t>PREFEITURA DE TORRES</t>
  </si>
  <si>
    <t>15.0.000013362-8, 21.0.000067347-9</t>
  </si>
  <si>
    <t>PREFEITURA DE GRAVATAÍ</t>
  </si>
  <si>
    <t>RENATO SIMOES COELHO</t>
  </si>
  <si>
    <t>21.0.000083160-0</t>
  </si>
  <si>
    <t>RITA DE CASSIA GOMES CARDOSO</t>
  </si>
  <si>
    <t>PREFEITURA DE PELOTAS</t>
  </si>
  <si>
    <t>18.0.000115299-4</t>
  </si>
  <si>
    <t>ROSEMERI BAPTISTA BASTOS</t>
  </si>
  <si>
    <t>PREFEITURA DE RIO GRANDE</t>
  </si>
  <si>
    <t>TEYLOR SAMUEL PITANA</t>
  </si>
  <si>
    <t>21.0.000023860-8</t>
  </si>
  <si>
    <t>21.0.000081119-7</t>
  </si>
  <si>
    <t>VÂNIA MARIA KNACKFUSS GONÇALVES</t>
  </si>
  <si>
    <t>SMAP</t>
  </si>
  <si>
    <t>21.0.000049611-9</t>
  </si>
  <si>
    <t>21.0.000068912-0</t>
  </si>
  <si>
    <t>Aguarda cobrança</t>
  </si>
  <si>
    <t>RITA DE CASSIA SANTOS DE OLIVEIRA</t>
  </si>
  <si>
    <t>PREFEITURA DE ITABIRA</t>
  </si>
  <si>
    <t>21.0.000044391-0</t>
  </si>
  <si>
    <t>21.0.000097717-6</t>
  </si>
  <si>
    <t xml:space="preserve"> SITUAÇÃO / OBSERVAÇÕES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</si>
  <si>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</si>
  <si>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</si>
  <si>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</si>
  <si>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</si>
  <si>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</si>
  <si>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</si>
  <si>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</si>
  <si>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</si>
  <si>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</si>
  <si>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</si>
  <si>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</si>
  <si>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</si>
  <si>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19.15.000000928-4</t>
  </si>
  <si>
    <t>ERASMO VINCENSI DARONCO</t>
  </si>
  <si>
    <t>PREFEITURA DE PEJUÇARA</t>
  </si>
  <si>
    <t>21.0.000085299-3</t>
  </si>
  <si>
    <t>21.0.000123411-8</t>
  </si>
  <si>
    <t>KYRIA NUNES SOARES</t>
  </si>
  <si>
    <t>21.0.000107929-5</t>
  </si>
  <si>
    <t>21.0.000123400-2</t>
  </si>
  <si>
    <t>LUIS ERNESTO ZOTTIS</t>
  </si>
  <si>
    <t>21.0.000081713-6</t>
  </si>
  <si>
    <t>21.0.000113951-4</t>
  </si>
  <si>
    <t>16.0.000032134-0 e 21.12.000001151-2</t>
  </si>
  <si>
    <t>Servidor retornou à origem a contar de 16/11/2021.</t>
  </si>
  <si>
    <t>CAMILA CORREA DE SOUZA</t>
  </si>
  <si>
    <t>22.0.000021257-5</t>
  </si>
  <si>
    <t>CLAUDIA GEWEHR PINHEIRO</t>
  </si>
  <si>
    <t>PREFEITURA DE CANOAS</t>
  </si>
  <si>
    <t>22.0.000021253-2</t>
  </si>
  <si>
    <t>LAURA SILVA PEIXOTO DE CASTRO</t>
  </si>
  <si>
    <t>PM IGREJINHA</t>
  </si>
  <si>
    <t>21.0.000130929-0</t>
  </si>
  <si>
    <t>LUIZ CARLOS PINTO DA SILVA FILHO</t>
  </si>
  <si>
    <t>21.0.000089734-2</t>
  </si>
  <si>
    <t>22.0.000020857-8</t>
  </si>
  <si>
    <t>MABEL LUIZA LEAL VIEIRA</t>
  </si>
  <si>
    <t>22.0.000021259-1</t>
  </si>
  <si>
    <t>01/01 a 16/01; 28/01/2022</t>
  </si>
  <si>
    <t>MICHELE BARTZEN ACOSTA SCHRODER</t>
  </si>
  <si>
    <t>22.0.000027041-9</t>
  </si>
  <si>
    <t>SONIA MARIA OLIVEIRA DA ROSA</t>
  </si>
  <si>
    <t>22.0.000021251-6</t>
  </si>
  <si>
    <t>Exercício 2022</t>
  </si>
  <si>
    <t>22.0.000041906-4</t>
  </si>
  <si>
    <t>22.0.000041868-8</t>
  </si>
  <si>
    <t>22.0.000041880-7</t>
  </si>
  <si>
    <t>22.15.000003139-1</t>
  </si>
  <si>
    <t>22.0.000041850-5</t>
  </si>
  <si>
    <t>22.0.000041858-0</t>
  </si>
  <si>
    <t>SMDET/GP</t>
  </si>
  <si>
    <t>22.0.000047461-8</t>
  </si>
  <si>
    <t>21.15.000004802-7</t>
  </si>
  <si>
    <t>22.15.000005134-1</t>
  </si>
  <si>
    <t>22.0.000069375-1</t>
  </si>
  <si>
    <t>22.0.000069389-1</t>
  </si>
  <si>
    <t>TANUSSA FREITAS TEIXEIRA</t>
  </si>
  <si>
    <t>22.0.000034821-3</t>
  </si>
  <si>
    <t>22.0.000096282-5</t>
  </si>
  <si>
    <t>Retorno à origem a contar de 01/04/2022.</t>
  </si>
  <si>
    <t>22.12.000000416-3</t>
  </si>
  <si>
    <t>22.0.000112507-2</t>
  </si>
  <si>
    <t>Alteração de Secretaria a contar de  01/08/2022.</t>
  </si>
  <si>
    <t>22.0.000112523-4</t>
  </si>
  <si>
    <t>Alteração de Secretaria a contar de 01/08/2022.</t>
  </si>
  <si>
    <t>Retorno à origem a contar de 05/06/2022.</t>
  </si>
  <si>
    <t>Retorno à origem a contar de 15/07/2022.</t>
  </si>
  <si>
    <t>22.0.000082532-1</t>
  </si>
  <si>
    <t>22.0.000112559-5</t>
  </si>
  <si>
    <t>MARIO DANIEL DE SOUZA PINTO</t>
  </si>
  <si>
    <t>22.0.000089057-3</t>
  </si>
  <si>
    <t>22.0.000112553-6</t>
  </si>
  <si>
    <t>22.15.000003473-0</t>
  </si>
  <si>
    <t>22.0.000143232-3</t>
  </si>
  <si>
    <t>Retorno à origem a contar de 27/07/2022.</t>
  </si>
  <si>
    <t>Retorno à origem a contar de 21/10/2022.
Aguarda cobrança</t>
  </si>
  <si>
    <t>Exercício 2023</t>
  </si>
  <si>
    <t>Retorno à origem a contar de 01/01/2023.</t>
  </si>
  <si>
    <t xml:space="preserve"> -</t>
  </si>
  <si>
    <t>Alteração de Secretaria a contar de  01/10/2022.</t>
  </si>
  <si>
    <t>Retorno ao órgão de origem a contar de 01/02/2023.</t>
  </si>
  <si>
    <t>Retorno à origem a contar de 14/12/2022.</t>
  </si>
  <si>
    <t>Alteração de Secretaria a contar de 15/02/2023.</t>
  </si>
  <si>
    <t>Retorno à origem a contar de 01/01/2023</t>
  </si>
  <si>
    <t>PREFEITURA DE CANELA</t>
  </si>
  <si>
    <t>23.0.000025174-7</t>
  </si>
  <si>
    <t>23.0.000041817-0</t>
  </si>
  <si>
    <t>ELISANGELA KRAFCHINSKI TRENTIN</t>
  </si>
  <si>
    <t>23.0.000013935-1</t>
  </si>
  <si>
    <t>23.0.000047617-0</t>
  </si>
  <si>
    <t>Retificado Janeiro/2022 a Setembro/2022</t>
  </si>
  <si>
    <t>PREFEITURA DE SÃO LEOPOLDO</t>
  </si>
  <si>
    <t>23.0.000058702-8</t>
  </si>
  <si>
    <t>MARIA CATARINA RABELLO GLÓRIA</t>
  </si>
  <si>
    <t>23.0.000022709-9</t>
  </si>
  <si>
    <t>23.0.000061517-0</t>
  </si>
  <si>
    <t>TRIBUNAL DE CONTAS DO RS</t>
  </si>
  <si>
    <t>23.0.000038473-9</t>
  </si>
  <si>
    <t>23.0.000064372-6</t>
  </si>
  <si>
    <t>Retorno ao órgão de origem a contar de 15/05/2023.</t>
  </si>
  <si>
    <t>Retorno ao órgão de origem a contar de 12/05/2023.</t>
  </si>
  <si>
    <t>CARLOS ALEXANDRE VARANTE ÁVILA</t>
  </si>
  <si>
    <t>PREFEITURA DE TAPES</t>
  </si>
  <si>
    <t>23.0.000061890-0</t>
  </si>
  <si>
    <t>23.0.000070432-6</t>
  </si>
  <si>
    <t>DENISE MARIA JORNADA BRAGA</t>
  </si>
  <si>
    <t>23.0.000049471-2</t>
  </si>
  <si>
    <t>23.0.000073080-7</t>
  </si>
  <si>
    <t>23.0.000058627-7</t>
  </si>
  <si>
    <t>23.0.000073097-1</t>
  </si>
  <si>
    <t>DANIEL LEFFA DA LUZ</t>
  </si>
  <si>
    <t>23.0.000049413-5</t>
  </si>
  <si>
    <t>23.0.000079307-8</t>
  </si>
  <si>
    <t>VAGNER CRISTIANO DE OLIVEIRA DIAS</t>
  </si>
  <si>
    <t>23.15.000002695-4</t>
  </si>
  <si>
    <t>23.15.000002683-0</t>
  </si>
  <si>
    <t>Retorno ao órgão de origem a contar de 01/08/2023.</t>
  </si>
  <si>
    <t>Retorno ao órgão de origem a contar de 17/06/2023.</t>
  </si>
  <si>
    <t>23.15.000002652-0</t>
  </si>
  <si>
    <t>SMGOV</t>
  </si>
  <si>
    <t>22.0.000044474-3</t>
  </si>
  <si>
    <t>Alteração de Secretaria a contar de  18/04/2022.</t>
  </si>
  <si>
    <t>SMAMUS</t>
  </si>
  <si>
    <t>SMCEC</t>
  </si>
  <si>
    <t>Servidor retornou à origem a contar de 01/08/2021</t>
  </si>
  <si>
    <t>23.0.000061289-8</t>
  </si>
  <si>
    <t>23.0.000097611-3</t>
  </si>
  <si>
    <t>PAULO RICARDO BOBEK</t>
  </si>
  <si>
    <t>Alteração de Secretaria a contar de 01/08/2023.</t>
  </si>
  <si>
    <t>Retorno ao órgão de origem a contar de 18/02/2023.</t>
  </si>
  <si>
    <t>Retorno ao órgão de origem a contar de 01/09/2023.</t>
  </si>
  <si>
    <t>Retorno ao órgão de origem a contar de 22/06/2023.</t>
  </si>
  <si>
    <t>Retorno ao órgão de origem a contar de 19/06/2023.</t>
  </si>
  <si>
    <t>Retorno ao órgão de origem a contar de 20/07/2023.</t>
  </si>
  <si>
    <t>Retorno ao órgão de origem a contar de 12/08/2023</t>
  </si>
  <si>
    <t>Retorno ao órgão de origem a contar de 15/09/2023.</t>
  </si>
  <si>
    <t>Alteração de órgão de destino a contar de 21/09/2023: DMAE</t>
  </si>
  <si>
    <t>Retorno ao órgão de origem a contar de 29/05/2023.</t>
  </si>
  <si>
    <t>23.0.000083453-0</t>
  </si>
  <si>
    <t>23.0.000143031-9</t>
  </si>
  <si>
    <t>TRIBUNAL DE JUSTIÇA/RS</t>
  </si>
  <si>
    <t>ADRIANA CONCEIÇÃO SANTOS DOS SANTOS</t>
  </si>
  <si>
    <t>23.0.000153212-0</t>
  </si>
  <si>
    <t>23.0.000090568-2</t>
  </si>
  <si>
    <t>Retorno ao órgão de origem a contar de 01/12/2023.
Aguarda cobrança</t>
  </si>
  <si>
    <t>Retorno ao órgão de origem a contar de 01/12/2023.</t>
  </si>
  <si>
    <t>Retificado Jan./2023, Fev./2023 e Mar./2023.</t>
  </si>
  <si>
    <t>Exercício 2024</t>
  </si>
  <si>
    <t>Retorno ao órgão de origem a contar de 01/01/2024</t>
  </si>
  <si>
    <t>Retorno ao órgão de origem a contar de 14/02/2024
Aguarda cobrança</t>
  </si>
  <si>
    <t>Retorno ao órgão de origem a contar de 09/10/2023.</t>
  </si>
  <si>
    <t>JULIANA GONÇALVES SILVA</t>
  </si>
  <si>
    <t>PREFEITURA DE IMBÉ</t>
  </si>
  <si>
    <t>23.0.000113928-2</t>
  </si>
  <si>
    <t>24.0.000029459-0</t>
  </si>
  <si>
    <t>Fonte: UCCM/DSP/SMAP, em 06/03/2024.</t>
  </si>
  <si>
    <t>Retificado Janeiro/2023 e Fevereiro/2023.
Retorno ao órgão de origem a contar de 10/08/2023.
Aguarda cobrança</t>
  </si>
  <si>
    <t>Retorno ao órgão de origem a contar de 06/03/2023.
Aguarda cobrança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</si>
</sst>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,##0.00;[Red]#,##0.00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[$-416]dddd\,\ d&quot; de &quot;mmmm&quot; de &quot;yyyy"/>
    <numFmt numFmtId="178" formatCode="&quot;R$&quot;\ #,##0.00"/>
    <numFmt numFmtId="179" formatCode="d/m/yy;@"/>
    <numFmt numFmtId="180" formatCode="[$-416]mmmm\-yy;@"/>
    <numFmt numFmtId="181" formatCode="mmm/yyyy"/>
    <numFmt numFmtId="182" formatCode="&quot;R$&quot;\ #,##0.00;[Red]&quot;R$&quot;\ #,##0.00"/>
    <numFmt numFmtId="183" formatCode="&quot;R$ &quot;#,##0.00"/>
    <numFmt numFmtId="184" formatCode="#,##0.00_ ;\-#,##0.00\ "/>
    <numFmt numFmtId="185" formatCode="&quot;Ativado&quot;;&quot;Ativado&quot;;&quot;Desativado&quot;"/>
    <numFmt numFmtId="186" formatCode="_(&quot;R$ &quot;* #,##0.00_);_(&quot;R$ &quot;* \(#,##0.00\);_(&quot;R$ &quot;* \-??_);_(@_)"/>
  </numFmts>
  <fonts count="54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sz val="10"/>
      <name val="Calibri"/>
      <family val="2"/>
    </font>
    <font>
      <b/>
      <sz val="14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2"/>
      <color indexed="23"/>
      <name val="Arial"/>
      <family val="2"/>
    </font>
    <font>
      <sz val="10"/>
      <color indexed="23"/>
      <name val="Arial"/>
      <family val="2"/>
    </font>
    <font>
      <sz val="9"/>
      <color indexed="23"/>
      <name val="Arial"/>
      <family val="2"/>
    </font>
    <font>
      <sz val="8"/>
      <color indexed="2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 diagonalDown="1">
      <left style="thin"/>
      <right style="thin"/>
      <top style="thin"/>
      <bottom style="medium"/>
      <diagonal style="thin"/>
    </border>
    <border diagonalDown="1">
      <left style="thin"/>
      <right>
        <color indexed="63"/>
      </right>
      <top style="thin"/>
      <bottom style="thin"/>
      <diagonal style="thin"/>
    </border>
    <border diagonalUp="1">
      <left style="thin"/>
      <right style="thin"/>
      <top style="thin"/>
      <bottom style="thin"/>
      <diagonal style="thin"/>
    </border>
    <border diagonalUp="1">
      <left style="thin"/>
      <right>
        <color indexed="63"/>
      </right>
      <top style="thin"/>
      <bottom style="thin"/>
      <diagonal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3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16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</cellStyleXfs>
  <cellXfs count="449">
    <xf numFmtId="0" fontId="0" fillId="0" borderId="0" xfId="0" applyAlignment="1">
      <alignment/>
    </xf>
    <xf numFmtId="0" fontId="0" fillId="0" borderId="0" xfId="0" applyFill="1" applyAlignment="1">
      <alignment horizontal="center" vertical="center"/>
    </xf>
    <xf numFmtId="178" fontId="0" fillId="0" borderId="0" xfId="0" applyNumberFormat="1" applyFill="1" applyAlignment="1">
      <alignment horizontal="center" vertical="center"/>
    </xf>
    <xf numFmtId="0" fontId="0" fillId="0" borderId="0" xfId="0" applyFill="1" applyBorder="1" applyAlignment="1">
      <alignment/>
    </xf>
    <xf numFmtId="0" fontId="9" fillId="0" borderId="0" xfId="0" applyFont="1" applyFill="1" applyBorder="1" applyAlignment="1">
      <alignment wrapText="1"/>
    </xf>
    <xf numFmtId="0" fontId="1" fillId="0" borderId="0" xfId="0" applyFont="1" applyFill="1" applyAlignment="1">
      <alignment horizontal="center" vertical="center"/>
    </xf>
    <xf numFmtId="4" fontId="0" fillId="0" borderId="0" xfId="0" applyNumberFormat="1" applyFill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/>
    </xf>
    <xf numFmtId="0" fontId="0" fillId="0" borderId="0" xfId="0" applyBorder="1" applyAlignment="1">
      <alignment/>
    </xf>
    <xf numFmtId="178" fontId="4" fillId="33" borderId="11" xfId="68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 wrapText="1"/>
    </xf>
    <xf numFmtId="0" fontId="5" fillId="34" borderId="14" xfId="0" applyNumberFormat="1" applyFont="1" applyFill="1" applyBorder="1" applyAlignment="1">
      <alignment horizontal="left" vertical="center" wrapText="1"/>
    </xf>
    <xf numFmtId="0" fontId="5" fillId="34" borderId="15" xfId="0" applyNumberFormat="1" applyFont="1" applyFill="1" applyBorder="1" applyAlignment="1">
      <alignment horizontal="left" vertical="center" wrapText="1"/>
    </xf>
    <xf numFmtId="0" fontId="5" fillId="34" borderId="14" xfId="0" applyNumberFormat="1" applyFont="1" applyFill="1" applyBorder="1" applyAlignment="1">
      <alignment horizontal="center" vertical="center" wrapText="1"/>
    </xf>
    <xf numFmtId="0" fontId="5" fillId="34" borderId="16" xfId="0" applyFont="1" applyFill="1" applyBorder="1" applyAlignment="1">
      <alignment horizontal="center" vertical="center" wrapText="1"/>
    </xf>
    <xf numFmtId="0" fontId="5" fillId="34" borderId="17" xfId="0" applyNumberFormat="1" applyFont="1" applyFill="1" applyBorder="1" applyAlignment="1">
      <alignment horizontal="left" vertical="center" wrapText="1"/>
    </xf>
    <xf numFmtId="178" fontId="5" fillId="34" borderId="14" xfId="0" applyNumberFormat="1" applyFont="1" applyFill="1" applyBorder="1" applyAlignment="1">
      <alignment horizontal="center" vertical="center" wrapText="1"/>
    </xf>
    <xf numFmtId="178" fontId="5" fillId="34" borderId="14" xfId="0" applyNumberFormat="1" applyFont="1" applyFill="1" applyBorder="1" applyAlignment="1">
      <alignment horizontal="left" vertical="center" wrapText="1"/>
    </xf>
    <xf numFmtId="4" fontId="4" fillId="33" borderId="11" xfId="0" applyNumberFormat="1" applyFont="1" applyFill="1" applyBorder="1" applyAlignment="1">
      <alignment horizontal="center" vertical="center" wrapText="1"/>
    </xf>
    <xf numFmtId="0" fontId="5" fillId="34" borderId="18" xfId="0" applyFont="1" applyFill="1" applyBorder="1" applyAlignment="1">
      <alignment horizontal="center" vertical="center" wrapText="1"/>
    </xf>
    <xf numFmtId="0" fontId="5" fillId="34" borderId="19" xfId="0" applyFont="1" applyFill="1" applyBorder="1" applyAlignment="1">
      <alignment horizontal="center" vertical="center" wrapText="1"/>
    </xf>
    <xf numFmtId="14" fontId="5" fillId="34" borderId="19" xfId="0" applyNumberFormat="1" applyFont="1" applyFill="1" applyBorder="1" applyAlignment="1">
      <alignment horizontal="center" vertical="center" wrapText="1"/>
    </xf>
    <xf numFmtId="178" fontId="5" fillId="34" borderId="19" xfId="0" applyNumberFormat="1" applyFont="1" applyFill="1" applyBorder="1" applyAlignment="1" quotePrefix="1">
      <alignment horizontal="center" vertical="center" wrapText="1"/>
    </xf>
    <xf numFmtId="178" fontId="5" fillId="34" borderId="19" xfId="0" applyNumberFormat="1" applyFont="1" applyFill="1" applyBorder="1" applyAlignment="1">
      <alignment horizontal="center" vertical="center" wrapText="1"/>
    </xf>
    <xf numFmtId="178" fontId="5" fillId="34" borderId="19" xfId="68" applyNumberFormat="1" applyFont="1" applyFill="1" applyBorder="1" applyAlignment="1">
      <alignment horizontal="center" vertical="center" wrapText="1"/>
    </xf>
    <xf numFmtId="178" fontId="5" fillId="34" borderId="20" xfId="68" applyNumberFormat="1" applyFont="1" applyFill="1" applyBorder="1" applyAlignment="1">
      <alignment horizontal="center" vertical="center" wrapText="1"/>
    </xf>
    <xf numFmtId="0" fontId="5" fillId="34" borderId="21" xfId="0" applyNumberFormat="1" applyFont="1" applyFill="1" applyBorder="1" applyAlignment="1">
      <alignment horizontal="left" vertical="center" wrapText="1"/>
    </xf>
    <xf numFmtId="0" fontId="5" fillId="34" borderId="22" xfId="0" applyFont="1" applyFill="1" applyBorder="1" applyAlignment="1">
      <alignment horizontal="center" vertical="center" wrapText="1"/>
    </xf>
    <xf numFmtId="0" fontId="5" fillId="34" borderId="23" xfId="0" applyFont="1" applyFill="1" applyBorder="1" applyAlignment="1">
      <alignment horizontal="center" vertical="center" wrapText="1"/>
    </xf>
    <xf numFmtId="14" fontId="5" fillId="34" borderId="23" xfId="0" applyNumberFormat="1" applyFont="1" applyFill="1" applyBorder="1" applyAlignment="1">
      <alignment horizontal="center" vertical="center" wrapText="1"/>
    </xf>
    <xf numFmtId="178" fontId="5" fillId="34" borderId="23" xfId="0" applyNumberFormat="1" applyFont="1" applyFill="1" applyBorder="1" applyAlignment="1" quotePrefix="1">
      <alignment horizontal="center" vertical="center" wrapText="1"/>
    </xf>
    <xf numFmtId="178" fontId="5" fillId="34" borderId="23" xfId="0" applyNumberFormat="1" applyFont="1" applyFill="1" applyBorder="1" applyAlignment="1">
      <alignment horizontal="center" vertical="center" wrapText="1"/>
    </xf>
    <xf numFmtId="178" fontId="5" fillId="34" borderId="23" xfId="68" applyNumberFormat="1" applyFont="1" applyFill="1" applyBorder="1" applyAlignment="1">
      <alignment horizontal="center" vertical="center" wrapText="1"/>
    </xf>
    <xf numFmtId="178" fontId="5" fillId="34" borderId="24" xfId="68" applyNumberFormat="1" applyFont="1" applyFill="1" applyBorder="1" applyAlignment="1">
      <alignment horizontal="center" vertical="center" wrapText="1"/>
    </xf>
    <xf numFmtId="14" fontId="5" fillId="34" borderId="12" xfId="0" applyNumberFormat="1" applyFont="1" applyFill="1" applyBorder="1" applyAlignment="1">
      <alignment horizontal="center" vertical="center" wrapText="1"/>
    </xf>
    <xf numFmtId="178" fontId="5" fillId="34" borderId="12" xfId="0" applyNumberFormat="1" applyFont="1" applyFill="1" applyBorder="1" applyAlignment="1">
      <alignment horizontal="center" vertical="center" wrapText="1"/>
    </xf>
    <xf numFmtId="178" fontId="5" fillId="34" borderId="25" xfId="0" applyNumberFormat="1" applyFont="1" applyFill="1" applyBorder="1" applyAlignment="1">
      <alignment horizontal="center" vertical="center" wrapText="1"/>
    </xf>
    <xf numFmtId="178" fontId="5" fillId="34" borderId="12" xfId="68" applyNumberFormat="1" applyFont="1" applyFill="1" applyBorder="1" applyAlignment="1">
      <alignment horizontal="center" vertical="center" wrapText="1"/>
    </xf>
    <xf numFmtId="178" fontId="5" fillId="34" borderId="12" xfId="0" applyNumberFormat="1" applyFont="1" applyFill="1" applyBorder="1" applyAlignment="1">
      <alignment horizontal="center" vertical="center"/>
    </xf>
    <xf numFmtId="178" fontId="5" fillId="34" borderId="25" xfId="0" applyNumberFormat="1" applyFont="1" applyFill="1" applyBorder="1" applyAlignment="1">
      <alignment horizontal="center" vertical="center"/>
    </xf>
    <xf numFmtId="178" fontId="5" fillId="34" borderId="12" xfId="0" applyNumberFormat="1" applyFont="1" applyFill="1" applyBorder="1" applyAlignment="1" quotePrefix="1">
      <alignment horizontal="center" vertical="center" wrapText="1"/>
    </xf>
    <xf numFmtId="0" fontId="5" fillId="34" borderId="0" xfId="0" applyFont="1" applyFill="1" applyBorder="1" applyAlignment="1">
      <alignment horizontal="center" vertical="center"/>
    </xf>
    <xf numFmtId="178" fontId="5" fillId="34" borderId="25" xfId="0" applyNumberFormat="1" applyFont="1" applyFill="1" applyBorder="1" applyAlignment="1" quotePrefix="1">
      <alignment horizontal="center" vertical="center" wrapText="1"/>
    </xf>
    <xf numFmtId="0" fontId="5" fillId="34" borderId="12" xfId="0" applyFont="1" applyFill="1" applyBorder="1" applyAlignment="1">
      <alignment horizontal="center" vertical="center"/>
    </xf>
    <xf numFmtId="7" fontId="5" fillId="34" borderId="12" xfId="0" applyNumberFormat="1" applyFont="1" applyFill="1" applyBorder="1" applyAlignment="1">
      <alignment horizontal="center" vertical="center"/>
    </xf>
    <xf numFmtId="7" fontId="5" fillId="34" borderId="12" xfId="0" applyNumberFormat="1" applyFont="1" applyFill="1" applyBorder="1" applyAlignment="1">
      <alignment horizontal="center" vertical="center" wrapText="1"/>
    </xf>
    <xf numFmtId="7" fontId="5" fillId="34" borderId="12" xfId="68" applyNumberFormat="1" applyFont="1" applyFill="1" applyBorder="1" applyAlignment="1">
      <alignment horizontal="center" vertical="center" wrapText="1"/>
    </xf>
    <xf numFmtId="7" fontId="5" fillId="34" borderId="12" xfId="0" applyNumberFormat="1" applyFont="1" applyFill="1" applyBorder="1" applyAlignment="1" quotePrefix="1">
      <alignment horizontal="center" vertical="center" wrapText="1"/>
    </xf>
    <xf numFmtId="178" fontId="5" fillId="34" borderId="13" xfId="0" applyNumberFormat="1" applyFont="1" applyFill="1" applyBorder="1" applyAlignment="1">
      <alignment horizontal="center" vertical="center" wrapText="1"/>
    </xf>
    <xf numFmtId="178" fontId="5" fillId="34" borderId="0" xfId="0" applyNumberFormat="1" applyFont="1" applyFill="1" applyBorder="1" applyAlignment="1">
      <alignment horizontal="center" vertical="center"/>
    </xf>
    <xf numFmtId="0" fontId="7" fillId="34" borderId="12" xfId="0" applyFont="1" applyFill="1" applyBorder="1" applyAlignment="1">
      <alignment horizontal="center" vertical="center"/>
    </xf>
    <xf numFmtId="178" fontId="5" fillId="34" borderId="0" xfId="0" applyNumberFormat="1" applyFont="1" applyFill="1" applyBorder="1" applyAlignment="1" quotePrefix="1">
      <alignment horizontal="center" vertical="center" wrapText="1"/>
    </xf>
    <xf numFmtId="178" fontId="5" fillId="34" borderId="11" xfId="0" applyNumberFormat="1" applyFont="1" applyFill="1" applyBorder="1" applyAlignment="1" quotePrefix="1">
      <alignment horizontal="center" vertical="center" wrapText="1"/>
    </xf>
    <xf numFmtId="178" fontId="5" fillId="34" borderId="0" xfId="0" applyNumberFormat="1" applyFont="1" applyFill="1" applyBorder="1" applyAlignment="1">
      <alignment horizontal="center" vertical="center" wrapText="1"/>
    </xf>
    <xf numFmtId="44" fontId="5" fillId="34" borderId="12" xfId="0" applyNumberFormat="1" applyFont="1" applyFill="1" applyBorder="1" applyAlignment="1">
      <alignment horizontal="center" vertical="center"/>
    </xf>
    <xf numFmtId="0" fontId="5" fillId="34" borderId="26" xfId="0" applyFont="1" applyFill="1" applyBorder="1" applyAlignment="1">
      <alignment horizontal="center" vertical="center" wrapText="1"/>
    </xf>
    <xf numFmtId="0" fontId="5" fillId="34" borderId="27" xfId="0" applyNumberFormat="1" applyFont="1" applyFill="1" applyBorder="1" applyAlignment="1">
      <alignment horizontal="left" vertical="center" wrapText="1"/>
    </xf>
    <xf numFmtId="14" fontId="5" fillId="34" borderId="12" xfId="0" applyNumberFormat="1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7" fillId="34" borderId="12" xfId="55" applyFont="1" applyFill="1" applyBorder="1" applyAlignment="1">
      <alignment horizontal="center" vertical="center" wrapText="1"/>
      <protection/>
    </xf>
    <xf numFmtId="178" fontId="7" fillId="34" borderId="12" xfId="55" applyNumberFormat="1" applyFont="1" applyFill="1" applyBorder="1" applyAlignment="1">
      <alignment horizontal="center" vertical="center" wrapText="1"/>
      <protection/>
    </xf>
    <xf numFmtId="44" fontId="5" fillId="34" borderId="0" xfId="0" applyNumberFormat="1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 wrapText="1"/>
    </xf>
    <xf numFmtId="14" fontId="5" fillId="34" borderId="11" xfId="0" applyNumberFormat="1" applyFont="1" applyFill="1" applyBorder="1" applyAlignment="1">
      <alignment horizontal="center" vertical="center"/>
    </xf>
    <xf numFmtId="178" fontId="5" fillId="34" borderId="11" xfId="0" applyNumberFormat="1" applyFont="1" applyFill="1" applyBorder="1" applyAlignment="1">
      <alignment horizontal="center" vertical="center" wrapText="1"/>
    </xf>
    <xf numFmtId="178" fontId="5" fillId="34" borderId="11" xfId="0" applyNumberFormat="1" applyFont="1" applyFill="1" applyBorder="1" applyAlignment="1">
      <alignment horizontal="center" vertical="center"/>
    </xf>
    <xf numFmtId="0" fontId="5" fillId="34" borderId="28" xfId="0" applyFont="1" applyFill="1" applyBorder="1" applyAlignment="1">
      <alignment horizontal="center" vertical="center"/>
    </xf>
    <xf numFmtId="0" fontId="5" fillId="34" borderId="29" xfId="0" applyFont="1" applyFill="1" applyBorder="1" applyAlignment="1">
      <alignment horizontal="center" vertical="center"/>
    </xf>
    <xf numFmtId="0" fontId="5" fillId="34" borderId="29" xfId="0" applyFont="1" applyFill="1" applyBorder="1" applyAlignment="1">
      <alignment horizontal="center" vertical="center" wrapText="1"/>
    </xf>
    <xf numFmtId="14" fontId="5" fillId="34" borderId="29" xfId="0" applyNumberFormat="1" applyFont="1" applyFill="1" applyBorder="1" applyAlignment="1">
      <alignment horizontal="center" vertical="center"/>
    </xf>
    <xf numFmtId="178" fontId="5" fillId="34" borderId="30" xfId="0" applyNumberFormat="1" applyFont="1" applyFill="1" applyBorder="1" applyAlignment="1" quotePrefix="1">
      <alignment horizontal="center" vertical="center" wrapText="1"/>
    </xf>
    <xf numFmtId="178" fontId="5" fillId="34" borderId="29" xfId="0" applyNumberFormat="1" applyFont="1" applyFill="1" applyBorder="1" applyAlignment="1" quotePrefix="1">
      <alignment horizontal="center" vertical="center" wrapText="1"/>
    </xf>
    <xf numFmtId="178" fontId="5" fillId="34" borderId="29" xfId="0" applyNumberFormat="1" applyFont="1" applyFill="1" applyBorder="1" applyAlignment="1">
      <alignment horizontal="center" vertical="center"/>
    </xf>
    <xf numFmtId="178" fontId="5" fillId="34" borderId="31" xfId="0" applyNumberFormat="1" applyFont="1" applyFill="1" applyBorder="1" applyAlignment="1">
      <alignment horizontal="center" vertical="center"/>
    </xf>
    <xf numFmtId="0" fontId="5" fillId="34" borderId="32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33" borderId="33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 wrapText="1"/>
    </xf>
    <xf numFmtId="178" fontId="6" fillId="33" borderId="11" xfId="68" applyNumberFormat="1" applyFont="1" applyFill="1" applyBorder="1" applyAlignment="1">
      <alignment horizontal="center" vertical="center" wrapText="1"/>
    </xf>
    <xf numFmtId="0" fontId="0" fillId="34" borderId="13" xfId="0" applyFont="1" applyFill="1" applyBorder="1" applyAlignment="1">
      <alignment horizontal="center" vertical="center"/>
    </xf>
    <xf numFmtId="0" fontId="0" fillId="34" borderId="12" xfId="0" applyFont="1" applyFill="1" applyBorder="1" applyAlignment="1">
      <alignment horizontal="center" vertical="center" wrapText="1"/>
    </xf>
    <xf numFmtId="14" fontId="0" fillId="34" borderId="12" xfId="0" applyNumberFormat="1" applyFont="1" applyFill="1" applyBorder="1" applyAlignment="1">
      <alignment horizontal="center" vertical="center" wrapText="1"/>
    </xf>
    <xf numFmtId="178" fontId="0" fillId="34" borderId="12" xfId="0" applyNumberFormat="1" applyFont="1" applyFill="1" applyBorder="1" applyAlignment="1" quotePrefix="1">
      <alignment horizontal="center" vertical="center" wrapText="1"/>
    </xf>
    <xf numFmtId="178" fontId="0" fillId="34" borderId="12" xfId="0" applyNumberFormat="1" applyFont="1" applyFill="1" applyBorder="1" applyAlignment="1">
      <alignment horizontal="center" vertical="center" wrapText="1"/>
    </xf>
    <xf numFmtId="178" fontId="0" fillId="34" borderId="12" xfId="68" applyNumberFormat="1" applyFont="1" applyFill="1" applyBorder="1" applyAlignment="1">
      <alignment horizontal="center" vertical="center" wrapText="1"/>
    </xf>
    <xf numFmtId="0" fontId="0" fillId="34" borderId="14" xfId="0" applyNumberFormat="1" applyFont="1" applyFill="1" applyBorder="1" applyAlignment="1">
      <alignment horizontal="center" vertical="center" wrapText="1"/>
    </xf>
    <xf numFmtId="0" fontId="9" fillId="34" borderId="0" xfId="0" applyFont="1" applyFill="1" applyBorder="1" applyAlignment="1">
      <alignment wrapText="1"/>
    </xf>
    <xf numFmtId="178" fontId="0" fillId="34" borderId="14" xfId="0" applyNumberFormat="1" applyFont="1" applyFill="1" applyBorder="1" applyAlignment="1">
      <alignment horizontal="center" vertical="center" wrapText="1"/>
    </xf>
    <xf numFmtId="0" fontId="0" fillId="34" borderId="13" xfId="0" applyFont="1" applyFill="1" applyBorder="1" applyAlignment="1">
      <alignment horizontal="center" vertical="center" wrapText="1"/>
    </xf>
    <xf numFmtId="178" fontId="0" fillId="34" borderId="34" xfId="0" applyNumberFormat="1" applyFont="1" applyFill="1" applyBorder="1" applyAlignment="1" quotePrefix="1">
      <alignment horizontal="center" vertical="center" wrapText="1"/>
    </xf>
    <xf numFmtId="0" fontId="0" fillId="34" borderId="0" xfId="0" applyFill="1" applyBorder="1" applyAlignment="1">
      <alignment/>
    </xf>
    <xf numFmtId="178" fontId="0" fillId="0" borderId="12" xfId="0" applyNumberFormat="1" applyFont="1" applyFill="1" applyBorder="1" applyAlignment="1">
      <alignment horizontal="center" vertical="center" wrapText="1"/>
    </xf>
    <xf numFmtId="0" fontId="0" fillId="34" borderId="0" xfId="0" applyFont="1" applyFill="1" applyBorder="1" applyAlignment="1">
      <alignment/>
    </xf>
    <xf numFmtId="0" fontId="0" fillId="34" borderId="12" xfId="0" applyFont="1" applyFill="1" applyBorder="1" applyAlignment="1">
      <alignment vertical="center" wrapText="1"/>
    </xf>
    <xf numFmtId="178" fontId="0" fillId="34" borderId="12" xfId="0" applyNumberFormat="1" applyFont="1" applyFill="1" applyBorder="1" applyAlignment="1">
      <alignment horizontal="center" vertical="center"/>
    </xf>
    <xf numFmtId="0" fontId="0" fillId="34" borderId="34" xfId="0" applyFont="1" applyFill="1" applyBorder="1" applyAlignment="1">
      <alignment/>
    </xf>
    <xf numFmtId="178" fontId="0" fillId="34" borderId="34" xfId="0" applyNumberFormat="1" applyFont="1" applyFill="1" applyBorder="1" applyAlignment="1">
      <alignment horizontal="center" vertical="center"/>
    </xf>
    <xf numFmtId="178" fontId="0" fillId="34" borderId="34" xfId="0" applyNumberFormat="1" applyFont="1" applyFill="1" applyBorder="1" applyAlignment="1">
      <alignment horizontal="center" vertical="center" wrapText="1"/>
    </xf>
    <xf numFmtId="178" fontId="0" fillId="0" borderId="12" xfId="0" applyNumberFormat="1" applyFill="1" applyBorder="1" applyAlignment="1">
      <alignment horizontal="center" vertical="center" wrapText="1"/>
    </xf>
    <xf numFmtId="14" fontId="0" fillId="34" borderId="12" xfId="0" applyNumberFormat="1" applyFont="1" applyFill="1" applyBorder="1" applyAlignment="1">
      <alignment horizontal="center" vertical="center"/>
    </xf>
    <xf numFmtId="0" fontId="0" fillId="34" borderId="12" xfId="0" applyFont="1" applyFill="1" applyBorder="1" applyAlignment="1">
      <alignment horizontal="center" vertical="center"/>
    </xf>
    <xf numFmtId="178" fontId="0" fillId="34" borderId="12" xfId="0" applyNumberFormat="1" applyFont="1" applyFill="1" applyBorder="1" applyAlignment="1">
      <alignment vertical="center"/>
    </xf>
    <xf numFmtId="178" fontId="0" fillId="0" borderId="12" xfId="0" applyNumberFormat="1" applyFont="1" applyFill="1" applyBorder="1" applyAlignment="1">
      <alignment horizontal="center" vertical="center"/>
    </xf>
    <xf numFmtId="4" fontId="0" fillId="34" borderId="12" xfId="0" applyNumberFormat="1" applyFont="1" applyFill="1" applyBorder="1" applyAlignment="1">
      <alignment horizontal="center" vertical="center"/>
    </xf>
    <xf numFmtId="0" fontId="0" fillId="34" borderId="14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14" fontId="0" fillId="0" borderId="12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178" fontId="0" fillId="0" borderId="12" xfId="0" applyNumberFormat="1" applyFont="1" applyFill="1" applyBorder="1" applyAlignment="1" quotePrefix="1">
      <alignment horizontal="center" vertical="center" wrapText="1"/>
    </xf>
    <xf numFmtId="178" fontId="0" fillId="0" borderId="12" xfId="0" applyNumberFormat="1" applyFont="1" applyFill="1" applyBorder="1" applyAlignment="1" quotePrefix="1">
      <alignment horizontal="center" vertical="center"/>
    </xf>
    <xf numFmtId="0" fontId="0" fillId="0" borderId="14" xfId="0" applyNumberFormat="1" applyFont="1" applyFill="1" applyBorder="1" applyAlignment="1">
      <alignment horizontal="center" vertical="center" wrapText="1"/>
    </xf>
    <xf numFmtId="0" fontId="8" fillId="34" borderId="12" xfId="55" applyFont="1" applyFill="1" applyBorder="1" applyAlignment="1">
      <alignment horizontal="center" vertical="center" wrapText="1"/>
      <protection/>
    </xf>
    <xf numFmtId="170" fontId="0" fillId="34" borderId="13" xfId="47" applyFont="1" applyFill="1" applyBorder="1" applyAlignment="1">
      <alignment horizontal="center" vertical="center" wrapText="1"/>
    </xf>
    <xf numFmtId="14" fontId="0" fillId="0" borderId="12" xfId="0" applyNumberFormat="1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14" fontId="0" fillId="0" borderId="29" xfId="0" applyNumberFormat="1" applyFont="1" applyFill="1" applyBorder="1" applyAlignment="1">
      <alignment horizontal="center" vertical="center"/>
    </xf>
    <xf numFmtId="178" fontId="0" fillId="0" borderId="29" xfId="0" applyNumberFormat="1" applyFont="1" applyFill="1" applyBorder="1" applyAlignment="1">
      <alignment horizontal="center" vertical="center"/>
    </xf>
    <xf numFmtId="178" fontId="0" fillId="0" borderId="29" xfId="0" applyNumberFormat="1" applyFont="1" applyFill="1" applyBorder="1" applyAlignment="1" quotePrefix="1">
      <alignment horizontal="center" vertical="center" wrapText="1"/>
    </xf>
    <xf numFmtId="0" fontId="0" fillId="0" borderId="32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178" fontId="0" fillId="0" borderId="0" xfId="0" applyNumberFormat="1" applyFont="1" applyFill="1" applyAlignment="1">
      <alignment horizontal="center" vertical="center"/>
    </xf>
    <xf numFmtId="4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49" fontId="11" fillId="33" borderId="36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 quotePrefix="1">
      <alignment horizontal="center" vertical="center" wrapText="1"/>
    </xf>
    <xf numFmtId="178" fontId="0" fillId="0" borderId="12" xfId="68" applyNumberFormat="1" applyFont="1" applyFill="1" applyBorder="1" applyAlignment="1">
      <alignment horizontal="center" vertical="center" wrapText="1"/>
    </xf>
    <xf numFmtId="0" fontId="0" fillId="0" borderId="12" xfId="0" applyNumberFormat="1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178" fontId="6" fillId="33" borderId="12" xfId="68" applyNumberFormat="1" applyFont="1" applyFill="1" applyBorder="1" applyAlignment="1">
      <alignment horizontal="center" vertical="center" wrapText="1"/>
    </xf>
    <xf numFmtId="49" fontId="11" fillId="33" borderId="11" xfId="0" applyNumberFormat="1" applyFont="1" applyFill="1" applyBorder="1" applyAlignment="1">
      <alignment horizontal="center" vertical="center" wrapText="1"/>
    </xf>
    <xf numFmtId="0" fontId="6" fillId="33" borderId="23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/>
    </xf>
    <xf numFmtId="0" fontId="0" fillId="0" borderId="12" xfId="0" applyFont="1" applyFill="1" applyBorder="1" applyAlignment="1">
      <alignment vertical="center" wrapText="1"/>
    </xf>
    <xf numFmtId="0" fontId="0" fillId="0" borderId="0" xfId="0" applyFill="1" applyBorder="1" applyAlignment="1">
      <alignment horizontal="center" vertical="center"/>
    </xf>
    <xf numFmtId="7" fontId="0" fillId="0" borderId="12" xfId="0" applyNumberFormat="1" applyFont="1" applyFill="1" applyBorder="1" applyAlignment="1">
      <alignment horizontal="center" vertical="center"/>
    </xf>
    <xf numFmtId="0" fontId="8" fillId="0" borderId="12" xfId="55" applyFont="1" applyFill="1" applyBorder="1" applyAlignment="1">
      <alignment horizontal="center" vertical="center" wrapText="1"/>
      <protection/>
    </xf>
    <xf numFmtId="44" fontId="0" fillId="0" borderId="12" xfId="0" applyNumberFormat="1" applyFont="1" applyFill="1" applyBorder="1" applyAlignment="1">
      <alignment horizontal="center" vertical="center"/>
    </xf>
    <xf numFmtId="170" fontId="0" fillId="0" borderId="12" xfId="47" applyFont="1" applyFill="1" applyBorder="1" applyAlignment="1">
      <alignment horizontal="left" vertical="center" wrapText="1"/>
    </xf>
    <xf numFmtId="0" fontId="0" fillId="0" borderId="34" xfId="0" applyFont="1" applyFill="1" applyBorder="1" applyAlignment="1" quotePrefix="1">
      <alignment horizontal="center" vertical="center" wrapText="1"/>
    </xf>
    <xf numFmtId="178" fontId="0" fillId="0" borderId="34" xfId="0" applyNumberFormat="1" applyFont="1" applyFill="1" applyBorder="1" applyAlignment="1" quotePrefix="1">
      <alignment horizontal="center" vertical="center" wrapText="1"/>
    </xf>
    <xf numFmtId="178" fontId="0" fillId="0" borderId="34" xfId="0" applyNumberFormat="1" applyFont="1" applyFill="1" applyBorder="1" applyAlignment="1" quotePrefix="1">
      <alignment horizontal="center" vertical="center"/>
    </xf>
    <xf numFmtId="178" fontId="0" fillId="34" borderId="34" xfId="68" applyNumberFormat="1" applyFont="1" applyFill="1" applyBorder="1" applyAlignment="1">
      <alignment horizontal="center" vertical="center" wrapText="1"/>
    </xf>
    <xf numFmtId="0" fontId="0" fillId="34" borderId="12" xfId="55" applyFont="1" applyFill="1" applyBorder="1" applyAlignment="1">
      <alignment horizontal="center" vertical="center" wrapText="1"/>
      <protection/>
    </xf>
    <xf numFmtId="178" fontId="0" fillId="0" borderId="37" xfId="0" applyNumberFormat="1" applyFont="1" applyFill="1" applyBorder="1" applyAlignment="1">
      <alignment horizontal="center" vertical="center" wrapText="1"/>
    </xf>
    <xf numFmtId="178" fontId="0" fillId="34" borderId="38" xfId="0" applyNumberFormat="1" applyFont="1" applyFill="1" applyBorder="1" applyAlignment="1">
      <alignment horizontal="center" vertical="center" wrapText="1"/>
    </xf>
    <xf numFmtId="178" fontId="0" fillId="34" borderId="0" xfId="0" applyNumberFormat="1" applyFont="1" applyFill="1" applyBorder="1" applyAlignment="1">
      <alignment horizontal="center" vertical="center" wrapText="1"/>
    </xf>
    <xf numFmtId="0" fontId="0" fillId="34" borderId="0" xfId="0" applyFont="1" applyFill="1" applyBorder="1" applyAlignment="1">
      <alignment horizontal="center" vertical="center" wrapText="1"/>
    </xf>
    <xf numFmtId="178" fontId="0" fillId="34" borderId="12" xfId="0" applyNumberFormat="1" applyFont="1" applyFill="1" applyBorder="1" applyAlignment="1">
      <alignment horizontal="center" vertical="center"/>
    </xf>
    <xf numFmtId="178" fontId="0" fillId="34" borderId="12" xfId="0" applyNumberFormat="1" applyFont="1" applyFill="1" applyBorder="1" applyAlignment="1" quotePrefix="1">
      <alignment horizontal="center" vertical="center" wrapText="1"/>
    </xf>
    <xf numFmtId="178" fontId="0" fillId="34" borderId="12" xfId="68" applyNumberFormat="1" applyFont="1" applyFill="1" applyBorder="1" applyAlignment="1">
      <alignment horizontal="center" vertical="center" wrapText="1"/>
    </xf>
    <xf numFmtId="178" fontId="0" fillId="0" borderId="0" xfId="0" applyNumberFormat="1" applyAlignment="1">
      <alignment horizontal="center" vertical="center"/>
    </xf>
    <xf numFmtId="178" fontId="0" fillId="34" borderId="34" xfId="0" applyNumberFormat="1" applyFont="1" applyFill="1" applyBorder="1" applyAlignment="1">
      <alignment horizontal="center" vertical="center"/>
    </xf>
    <xf numFmtId="178" fontId="0" fillId="34" borderId="34" xfId="0" applyNumberFormat="1" applyFont="1" applyFill="1" applyBorder="1" applyAlignment="1" quotePrefix="1">
      <alignment horizontal="center" vertical="center" wrapText="1"/>
    </xf>
    <xf numFmtId="4" fontId="0" fillId="0" borderId="0" xfId="0" applyNumberFormat="1" applyAlignment="1">
      <alignment horizontal="center" vertical="center"/>
    </xf>
    <xf numFmtId="0" fontId="0" fillId="34" borderId="12" xfId="0" applyNumberFormat="1" applyFont="1" applyFill="1" applyBorder="1" applyAlignment="1">
      <alignment horizontal="center" vertical="center" wrapText="1"/>
    </xf>
    <xf numFmtId="178" fontId="9" fillId="34" borderId="0" xfId="0" applyNumberFormat="1" applyFont="1" applyFill="1" applyBorder="1" applyAlignment="1">
      <alignment horizontal="center" vertical="center" wrapText="1"/>
    </xf>
    <xf numFmtId="0" fontId="0" fillId="34" borderId="0" xfId="0" applyFill="1" applyAlignment="1">
      <alignment horizontal="center" vertical="center"/>
    </xf>
    <xf numFmtId="0" fontId="1" fillId="34" borderId="0" xfId="0" applyFont="1" applyFill="1" applyAlignment="1">
      <alignment horizontal="center" vertical="center"/>
    </xf>
    <xf numFmtId="178" fontId="0" fillId="34" borderId="0" xfId="0" applyNumberFormat="1" applyFill="1" applyAlignment="1">
      <alignment horizontal="center" vertical="center"/>
    </xf>
    <xf numFmtId="4" fontId="0" fillId="34" borderId="0" xfId="0" applyNumberFormat="1" applyFill="1" applyAlignment="1">
      <alignment horizontal="center" vertical="center"/>
    </xf>
    <xf numFmtId="0" fontId="5" fillId="34" borderId="0" xfId="0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44" fontId="0" fillId="34" borderId="0" xfId="0" applyNumberFormat="1" applyFill="1" applyAlignment="1">
      <alignment horizontal="center" vertical="center"/>
    </xf>
    <xf numFmtId="44" fontId="6" fillId="33" borderId="11" xfId="0" applyNumberFormat="1" applyFont="1" applyFill="1" applyBorder="1" applyAlignment="1">
      <alignment horizontal="center" vertical="center" wrapText="1"/>
    </xf>
    <xf numFmtId="44" fontId="6" fillId="33" borderId="11" xfId="68" applyNumberFormat="1" applyFont="1" applyFill="1" applyBorder="1" applyAlignment="1">
      <alignment horizontal="center" vertical="center" wrapText="1"/>
    </xf>
    <xf numFmtId="44" fontId="0" fillId="34" borderId="12" xfId="68" applyNumberFormat="1" applyFont="1" applyFill="1" applyBorder="1" applyAlignment="1">
      <alignment horizontal="center" vertical="center" wrapText="1"/>
    </xf>
    <xf numFmtId="44" fontId="0" fillId="34" borderId="12" xfId="0" applyNumberFormat="1" applyFont="1" applyFill="1" applyBorder="1" applyAlignment="1" quotePrefix="1">
      <alignment horizontal="center" vertical="center" wrapText="1"/>
    </xf>
    <xf numFmtId="44" fontId="0" fillId="34" borderId="12" xfId="0" applyNumberFormat="1" applyFont="1" applyFill="1" applyBorder="1" applyAlignment="1">
      <alignment horizontal="center" vertical="center" wrapText="1"/>
    </xf>
    <xf numFmtId="44" fontId="0" fillId="34" borderId="12" xfId="0" applyNumberFormat="1" applyFont="1" applyFill="1" applyBorder="1" applyAlignment="1" quotePrefix="1">
      <alignment horizontal="center" vertical="center" wrapText="1"/>
    </xf>
    <xf numFmtId="44" fontId="0" fillId="34" borderId="12" xfId="0" applyNumberFormat="1" applyFont="1" applyFill="1" applyBorder="1" applyAlignment="1">
      <alignment horizontal="center" vertical="center"/>
    </xf>
    <xf numFmtId="44" fontId="0" fillId="34" borderId="39" xfId="0" applyNumberFormat="1" applyFont="1" applyFill="1" applyBorder="1" applyAlignment="1">
      <alignment horizontal="center" vertical="center" wrapText="1"/>
    </xf>
    <xf numFmtId="44" fontId="0" fillId="34" borderId="12" xfId="0" applyNumberFormat="1" applyFont="1" applyFill="1" applyBorder="1" applyAlignment="1" quotePrefix="1">
      <alignment horizontal="center" vertical="center"/>
    </xf>
    <xf numFmtId="44" fontId="0" fillId="34" borderId="0" xfId="0" applyNumberFormat="1" applyFill="1" applyAlignment="1">
      <alignment/>
    </xf>
    <xf numFmtId="0" fontId="0" fillId="34" borderId="0" xfId="0" applyFill="1" applyAlignment="1">
      <alignment horizontal="center"/>
    </xf>
    <xf numFmtId="0" fontId="0" fillId="0" borderId="16" xfId="0" applyFont="1" applyFill="1" applyBorder="1" applyAlignment="1">
      <alignment horizontal="center" vertical="center" wrapText="1"/>
    </xf>
    <xf numFmtId="0" fontId="0" fillId="34" borderId="12" xfId="0" applyFill="1" applyBorder="1" applyAlignment="1">
      <alignment horizontal="center" vertical="center"/>
    </xf>
    <xf numFmtId="0" fontId="9" fillId="34" borderId="0" xfId="0" applyFont="1" applyFill="1" applyBorder="1" applyAlignment="1">
      <alignment horizontal="center" vertical="center" wrapText="1"/>
    </xf>
    <xf numFmtId="0" fontId="0" fillId="34" borderId="0" xfId="0" applyFill="1" applyBorder="1" applyAlignment="1">
      <alignment horizontal="center" vertical="center"/>
    </xf>
    <xf numFmtId="14" fontId="0" fillId="34" borderId="12" xfId="0" applyNumberFormat="1" applyFill="1" applyBorder="1" applyAlignment="1">
      <alignment horizontal="center" vertical="center"/>
    </xf>
    <xf numFmtId="178" fontId="0" fillId="34" borderId="12" xfId="0" applyNumberFormat="1" applyFill="1" applyBorder="1" applyAlignment="1">
      <alignment horizontal="center" vertical="center"/>
    </xf>
    <xf numFmtId="44" fontId="0" fillId="34" borderId="12" xfId="0" applyNumberFormat="1" applyFill="1" applyBorder="1" applyAlignment="1">
      <alignment horizontal="center" vertical="center"/>
    </xf>
    <xf numFmtId="44" fontId="0" fillId="34" borderId="39" xfId="0" applyNumberFormat="1" applyFill="1" applyBorder="1" applyAlignment="1">
      <alignment horizontal="center" vertical="center"/>
    </xf>
    <xf numFmtId="0" fontId="0" fillId="34" borderId="0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14" fontId="0" fillId="0" borderId="11" xfId="0" applyNumberFormat="1" applyFont="1" applyFill="1" applyBorder="1" applyAlignment="1">
      <alignment vertical="center"/>
    </xf>
    <xf numFmtId="44" fontId="0" fillId="34" borderId="39" xfId="0" applyNumberFormat="1" applyFont="1" applyFill="1" applyBorder="1" applyAlignment="1">
      <alignment horizontal="center" vertical="center"/>
    </xf>
    <xf numFmtId="44" fontId="0" fillId="34" borderId="12" xfId="0" applyNumberFormat="1" applyFont="1" applyFill="1" applyBorder="1" applyAlignment="1">
      <alignment horizontal="center" vertical="center"/>
    </xf>
    <xf numFmtId="44" fontId="0" fillId="34" borderId="12" xfId="0" applyNumberFormat="1" applyFont="1" applyFill="1" applyBorder="1" applyAlignment="1">
      <alignment horizontal="center" vertical="center" wrapText="1"/>
    </xf>
    <xf numFmtId="44" fontId="0" fillId="34" borderId="12" xfId="68" applyNumberFormat="1" applyFont="1" applyFill="1" applyBorder="1" applyAlignment="1">
      <alignment horizontal="center" vertical="center" wrapText="1"/>
    </xf>
    <xf numFmtId="44" fontId="0" fillId="0" borderId="0" xfId="0" applyNumberFormat="1" applyAlignment="1">
      <alignment horizontal="center" vertical="center"/>
    </xf>
    <xf numFmtId="44" fontId="0" fillId="0" borderId="12" xfId="0" applyNumberFormat="1" applyBorder="1" applyAlignment="1">
      <alignment horizontal="center" vertical="center"/>
    </xf>
    <xf numFmtId="44" fontId="0" fillId="34" borderId="40" xfId="0" applyNumberFormat="1" applyFill="1" applyBorder="1" applyAlignment="1">
      <alignment horizontal="center" vertical="center"/>
    </xf>
    <xf numFmtId="44" fontId="0" fillId="34" borderId="39" xfId="0" applyNumberFormat="1" applyFont="1" applyFill="1" applyBorder="1" applyAlignment="1" quotePrefix="1">
      <alignment horizontal="center" vertical="center" wrapText="1"/>
    </xf>
    <xf numFmtId="44" fontId="0" fillId="34" borderId="39" xfId="0" applyNumberFormat="1" applyFill="1" applyBorder="1" applyAlignment="1">
      <alignment horizontal="center" vertical="center" wrapText="1"/>
    </xf>
    <xf numFmtId="44" fontId="0" fillId="34" borderId="0" xfId="0" applyNumberFormat="1" applyFill="1" applyBorder="1" applyAlignment="1">
      <alignment horizontal="center" vertical="center"/>
    </xf>
    <xf numFmtId="0" fontId="9" fillId="34" borderId="0" xfId="0" applyFont="1" applyFill="1" applyBorder="1" applyAlignment="1">
      <alignment wrapText="1"/>
    </xf>
    <xf numFmtId="0" fontId="1" fillId="34" borderId="0" xfId="0" applyFont="1" applyFill="1" applyAlignment="1">
      <alignment horizontal="center" vertical="center"/>
    </xf>
    <xf numFmtId="0" fontId="0" fillId="34" borderId="0" xfId="0" applyFont="1" applyFill="1" applyAlignment="1">
      <alignment horizontal="center" vertical="center"/>
    </xf>
    <xf numFmtId="178" fontId="0" fillId="34" borderId="0" xfId="0" applyNumberFormat="1" applyFont="1" applyFill="1" applyAlignment="1">
      <alignment horizontal="center" vertical="center"/>
    </xf>
    <xf numFmtId="4" fontId="0" fillId="34" borderId="0" xfId="0" applyNumberFormat="1" applyFont="1" applyFill="1" applyAlignment="1">
      <alignment horizontal="center" vertical="center"/>
    </xf>
    <xf numFmtId="44" fontId="0" fillId="34" borderId="0" xfId="0" applyNumberFormat="1" applyFont="1" applyFill="1" applyAlignment="1">
      <alignment horizontal="center" vertical="center"/>
    </xf>
    <xf numFmtId="0" fontId="5" fillId="34" borderId="0" xfId="0" applyFont="1" applyFill="1" applyBorder="1" applyAlignment="1">
      <alignment horizontal="center" vertical="center" wrapText="1"/>
    </xf>
    <xf numFmtId="0" fontId="0" fillId="34" borderId="0" xfId="0" applyFont="1" applyFill="1" applyBorder="1" applyAlignment="1">
      <alignment/>
    </xf>
    <xf numFmtId="0" fontId="0" fillId="34" borderId="12" xfId="0" applyFont="1" applyFill="1" applyBorder="1" applyAlignment="1">
      <alignment horizontal="center" vertical="center" wrapText="1"/>
    </xf>
    <xf numFmtId="44" fontId="0" fillId="34" borderId="12" xfId="0" applyNumberFormat="1" applyFont="1" applyFill="1" applyBorder="1" applyAlignment="1" quotePrefix="1">
      <alignment horizontal="center" vertical="center" wrapText="1"/>
    </xf>
    <xf numFmtId="44" fontId="0" fillId="34" borderId="12" xfId="0" applyNumberFormat="1" applyFont="1" applyFill="1" applyBorder="1" applyAlignment="1">
      <alignment horizontal="center" vertical="center" wrapText="1"/>
    </xf>
    <xf numFmtId="44" fontId="0" fillId="34" borderId="12" xfId="68" applyNumberFormat="1" applyFont="1" applyFill="1" applyBorder="1" applyAlignment="1">
      <alignment horizontal="center" vertical="center" wrapText="1"/>
    </xf>
    <xf numFmtId="44" fontId="0" fillId="34" borderId="12" xfId="0" applyNumberFormat="1" applyFont="1" applyFill="1" applyBorder="1" applyAlignment="1">
      <alignment horizontal="center" vertical="center"/>
    </xf>
    <xf numFmtId="0" fontId="0" fillId="34" borderId="0" xfId="0" applyFont="1" applyFill="1" applyAlignment="1">
      <alignment horizontal="center" vertical="center"/>
    </xf>
    <xf numFmtId="14" fontId="0" fillId="34" borderId="12" xfId="0" applyNumberFormat="1" applyFont="1" applyFill="1" applyBorder="1" applyAlignment="1">
      <alignment horizontal="center" vertical="center"/>
    </xf>
    <xf numFmtId="0" fontId="0" fillId="34" borderId="0" xfId="0" applyFont="1" applyFill="1" applyAlignment="1">
      <alignment/>
    </xf>
    <xf numFmtId="44" fontId="0" fillId="34" borderId="0" xfId="0" applyNumberFormat="1" applyFont="1" applyFill="1" applyAlignment="1">
      <alignment/>
    </xf>
    <xf numFmtId="0" fontId="0" fillId="34" borderId="0" xfId="0" applyFont="1" applyFill="1" applyAlignment="1">
      <alignment horizontal="center"/>
    </xf>
    <xf numFmtId="0" fontId="0" fillId="34" borderId="0" xfId="0" applyFont="1" applyFill="1" applyAlignment="1">
      <alignment horizontal="left" vertical="center"/>
    </xf>
    <xf numFmtId="0" fontId="0" fillId="34" borderId="0" xfId="0" applyFont="1" applyFill="1" applyAlignment="1">
      <alignment horizontal="left"/>
    </xf>
    <xf numFmtId="0" fontId="9" fillId="34" borderId="0" xfId="0" applyFont="1" applyFill="1" applyBorder="1" applyAlignment="1">
      <alignment/>
    </xf>
    <xf numFmtId="49" fontId="15" fillId="35" borderId="36" xfId="0" applyNumberFormat="1" applyFont="1" applyFill="1" applyBorder="1" applyAlignment="1">
      <alignment horizontal="center" vertical="center" wrapText="1"/>
    </xf>
    <xf numFmtId="0" fontId="6" fillId="34" borderId="0" xfId="0" applyFont="1" applyFill="1" applyAlignment="1">
      <alignment horizontal="left"/>
    </xf>
    <xf numFmtId="0" fontId="0" fillId="34" borderId="14" xfId="0" applyNumberFormat="1" applyFont="1" applyFill="1" applyBorder="1" applyAlignment="1">
      <alignment horizontal="center" vertical="center" wrapText="1"/>
    </xf>
    <xf numFmtId="178" fontId="0" fillId="34" borderId="14" xfId="0" applyNumberFormat="1" applyFont="1" applyFill="1" applyBorder="1" applyAlignment="1">
      <alignment horizontal="center" vertical="center" wrapText="1"/>
    </xf>
    <xf numFmtId="0" fontId="14" fillId="35" borderId="41" xfId="0" applyFont="1" applyFill="1" applyBorder="1" applyAlignment="1">
      <alignment horizontal="center" vertical="center"/>
    </xf>
    <xf numFmtId="0" fontId="14" fillId="35" borderId="29" xfId="0" applyFont="1" applyFill="1" applyBorder="1" applyAlignment="1">
      <alignment horizontal="center" vertical="center" wrapText="1"/>
    </xf>
    <xf numFmtId="178" fontId="14" fillId="35" borderId="29" xfId="68" applyNumberFormat="1" applyFont="1" applyFill="1" applyBorder="1" applyAlignment="1">
      <alignment horizontal="center" vertical="center" wrapText="1"/>
    </xf>
    <xf numFmtId="44" fontId="14" fillId="35" borderId="29" xfId="0" applyNumberFormat="1" applyFont="1" applyFill="1" applyBorder="1" applyAlignment="1">
      <alignment horizontal="center" vertical="center" wrapText="1"/>
    </xf>
    <xf numFmtId="44" fontId="14" fillId="35" borderId="29" xfId="68" applyNumberFormat="1" applyFont="1" applyFill="1" applyBorder="1" applyAlignment="1">
      <alignment horizontal="center" vertical="center" wrapText="1"/>
    </xf>
    <xf numFmtId="0" fontId="6" fillId="34" borderId="0" xfId="0" applyFont="1" applyFill="1" applyAlignment="1">
      <alignment horizontal="left"/>
    </xf>
    <xf numFmtId="0" fontId="0" fillId="34" borderId="22" xfId="0" applyFont="1" applyFill="1" applyBorder="1" applyAlignment="1">
      <alignment horizontal="left" vertical="center" wrapText="1"/>
    </xf>
    <xf numFmtId="0" fontId="0" fillId="34" borderId="23" xfId="0" applyFont="1" applyFill="1" applyBorder="1" applyAlignment="1">
      <alignment horizontal="center" vertical="center" wrapText="1"/>
    </xf>
    <xf numFmtId="14" fontId="0" fillId="34" borderId="23" xfId="0" applyNumberFormat="1" applyFont="1" applyFill="1" applyBorder="1" applyAlignment="1">
      <alignment horizontal="center" vertical="center" wrapText="1"/>
    </xf>
    <xf numFmtId="44" fontId="0" fillId="34" borderId="23" xfId="0" applyNumberFormat="1" applyFont="1" applyFill="1" applyBorder="1" applyAlignment="1">
      <alignment horizontal="center" vertical="center" wrapText="1"/>
    </xf>
    <xf numFmtId="44" fontId="9" fillId="34" borderId="0" xfId="0" applyNumberFormat="1" applyFont="1" applyFill="1" applyBorder="1" applyAlignment="1">
      <alignment horizontal="center" vertical="center" wrapText="1"/>
    </xf>
    <xf numFmtId="44" fontId="0" fillId="34" borderId="23" xfId="0" applyNumberFormat="1" applyFont="1" applyFill="1" applyBorder="1" applyAlignment="1" quotePrefix="1">
      <alignment horizontal="center" vertical="center" wrapText="1"/>
    </xf>
    <xf numFmtId="44" fontId="0" fillId="34" borderId="23" xfId="68" applyNumberFormat="1" applyFont="1" applyFill="1" applyBorder="1" applyAlignment="1">
      <alignment horizontal="center" vertical="center" wrapText="1"/>
    </xf>
    <xf numFmtId="43" fontId="9" fillId="34" borderId="0" xfId="0" applyNumberFormat="1" applyFont="1" applyFill="1" applyBorder="1" applyAlignment="1">
      <alignment horizontal="center" vertical="center" wrapText="1"/>
    </xf>
    <xf numFmtId="0" fontId="0" fillId="34" borderId="15" xfId="0" applyNumberFormat="1" applyFont="1" applyFill="1" applyBorder="1" applyAlignment="1">
      <alignment horizontal="center" vertical="center" wrapText="1"/>
    </xf>
    <xf numFmtId="0" fontId="9" fillId="34" borderId="0" xfId="0" applyFont="1" applyFill="1" applyBorder="1" applyAlignment="1">
      <alignment horizontal="center" vertical="center" wrapText="1"/>
    </xf>
    <xf numFmtId="0" fontId="0" fillId="34" borderId="13" xfId="0" applyFont="1" applyFill="1" applyBorder="1" applyAlignment="1">
      <alignment horizontal="left" vertical="center" wrapText="1"/>
    </xf>
    <xf numFmtId="14" fontId="0" fillId="34" borderId="12" xfId="0" applyNumberFormat="1" applyFont="1" applyFill="1" applyBorder="1" applyAlignment="1">
      <alignment horizontal="center" vertical="center" wrapText="1"/>
    </xf>
    <xf numFmtId="44" fontId="9" fillId="34" borderId="12" xfId="0" applyNumberFormat="1" applyFont="1" applyFill="1" applyBorder="1" applyAlignment="1">
      <alignment horizontal="center" vertical="center" wrapText="1"/>
    </xf>
    <xf numFmtId="0" fontId="0" fillId="34" borderId="0" xfId="0" applyFont="1" applyFill="1" applyBorder="1" applyAlignment="1">
      <alignment horizontal="center" vertical="center" wrapText="1"/>
    </xf>
    <xf numFmtId="0" fontId="0" fillId="34" borderId="0" xfId="0" applyFont="1" applyFill="1" applyBorder="1" applyAlignment="1">
      <alignment horizontal="center" vertical="center"/>
    </xf>
    <xf numFmtId="0" fontId="0" fillId="34" borderId="12" xfId="0" applyFont="1" applyFill="1" applyBorder="1" applyAlignment="1">
      <alignment horizontal="center" vertical="center"/>
    </xf>
    <xf numFmtId="178" fontId="0" fillId="34" borderId="12" xfId="0" applyNumberFormat="1" applyFont="1" applyFill="1" applyBorder="1" applyAlignment="1">
      <alignment horizontal="center" vertical="center" wrapText="1"/>
    </xf>
    <xf numFmtId="44" fontId="0" fillId="34" borderId="0" xfId="0" applyNumberFormat="1" applyFont="1" applyFill="1" applyBorder="1" applyAlignment="1">
      <alignment horizontal="center" vertical="center"/>
    </xf>
    <xf numFmtId="0" fontId="0" fillId="34" borderId="12" xfId="55" applyFont="1" applyFill="1" applyBorder="1" applyAlignment="1">
      <alignment horizontal="center" vertical="center" wrapText="1"/>
      <protection/>
    </xf>
    <xf numFmtId="0" fontId="0" fillId="34" borderId="28" xfId="0" applyFont="1" applyFill="1" applyBorder="1" applyAlignment="1">
      <alignment horizontal="left" vertical="center"/>
    </xf>
    <xf numFmtId="0" fontId="0" fillId="34" borderId="29" xfId="0" applyFont="1" applyFill="1" applyBorder="1" applyAlignment="1">
      <alignment horizontal="center" vertical="center" wrapText="1"/>
    </xf>
    <xf numFmtId="0" fontId="0" fillId="34" borderId="29" xfId="0" applyFont="1" applyFill="1" applyBorder="1" applyAlignment="1">
      <alignment horizontal="center" vertical="center"/>
    </xf>
    <xf numFmtId="14" fontId="0" fillId="34" borderId="29" xfId="0" applyNumberFormat="1" applyFont="1" applyFill="1" applyBorder="1" applyAlignment="1">
      <alignment horizontal="center" vertical="center"/>
    </xf>
    <xf numFmtId="44" fontId="0" fillId="34" borderId="29" xfId="68" applyNumberFormat="1" applyFont="1" applyFill="1" applyBorder="1" applyAlignment="1">
      <alignment horizontal="center" vertical="center" wrapText="1"/>
    </xf>
    <xf numFmtId="44" fontId="0" fillId="34" borderId="29" xfId="0" applyNumberFormat="1" applyFont="1" applyFill="1" applyBorder="1" applyAlignment="1" quotePrefix="1">
      <alignment horizontal="center" vertical="center" wrapText="1"/>
    </xf>
    <xf numFmtId="44" fontId="0" fillId="34" borderId="29" xfId="0" applyNumberFormat="1" applyFont="1" applyFill="1" applyBorder="1" applyAlignment="1">
      <alignment horizontal="center" vertical="center"/>
    </xf>
    <xf numFmtId="0" fontId="0" fillId="34" borderId="32" xfId="0" applyNumberFormat="1" applyFont="1" applyFill="1" applyBorder="1" applyAlignment="1">
      <alignment horizontal="center" vertical="center" wrapText="1"/>
    </xf>
    <xf numFmtId="0" fontId="0" fillId="34" borderId="22" xfId="0" applyFont="1" applyFill="1" applyBorder="1" applyAlignment="1">
      <alignment horizontal="left" vertical="center" wrapText="1"/>
    </xf>
    <xf numFmtId="0" fontId="0" fillId="34" borderId="23" xfId="0" applyFont="1" applyFill="1" applyBorder="1" applyAlignment="1">
      <alignment horizontal="center" vertical="center" wrapText="1"/>
    </xf>
    <xf numFmtId="14" fontId="0" fillId="34" borderId="23" xfId="0" applyNumberFormat="1" applyFont="1" applyFill="1" applyBorder="1" applyAlignment="1">
      <alignment horizontal="center" vertical="center" wrapText="1"/>
    </xf>
    <xf numFmtId="44" fontId="0" fillId="34" borderId="23" xfId="0" applyNumberFormat="1" applyFont="1" applyFill="1" applyBorder="1" applyAlignment="1">
      <alignment horizontal="center" vertical="center" wrapText="1"/>
    </xf>
    <xf numFmtId="170" fontId="0" fillId="34" borderId="23" xfId="47" applyFont="1" applyFill="1" applyBorder="1" applyAlignment="1">
      <alignment horizontal="center" vertical="center"/>
    </xf>
    <xf numFmtId="170" fontId="0" fillId="34" borderId="10" xfId="47" applyFont="1" applyFill="1" applyBorder="1" applyAlignment="1">
      <alignment horizontal="center" vertical="center"/>
    </xf>
    <xf numFmtId="170" fontId="0" fillId="34" borderId="11" xfId="47" applyFont="1" applyFill="1" applyBorder="1" applyAlignment="1">
      <alignment horizontal="center" vertical="center"/>
    </xf>
    <xf numFmtId="170" fontId="0" fillId="34" borderId="12" xfId="47" applyFont="1" applyFill="1" applyBorder="1" applyAlignment="1">
      <alignment horizontal="center" vertical="center"/>
    </xf>
    <xf numFmtId="0" fontId="0" fillId="34" borderId="42" xfId="0" applyFont="1" applyFill="1" applyBorder="1" applyAlignment="1">
      <alignment horizontal="center" vertical="center"/>
    </xf>
    <xf numFmtId="44" fontId="0" fillId="34" borderId="0" xfId="0" applyNumberFormat="1" applyFont="1" applyFill="1" applyBorder="1" applyAlignment="1">
      <alignment horizontal="center" vertical="center" wrapText="1"/>
    </xf>
    <xf numFmtId="0" fontId="0" fillId="34" borderId="0" xfId="0" applyFont="1" applyFill="1" applyAlignment="1">
      <alignment horizontal="left" vertical="center"/>
    </xf>
    <xf numFmtId="0" fontId="0" fillId="34" borderId="0" xfId="0" applyFont="1" applyFill="1" applyAlignment="1">
      <alignment horizontal="center" vertical="center"/>
    </xf>
    <xf numFmtId="178" fontId="0" fillId="34" borderId="0" xfId="0" applyNumberFormat="1" applyFont="1" applyFill="1" applyAlignment="1">
      <alignment horizontal="center" vertical="center"/>
    </xf>
    <xf numFmtId="4" fontId="0" fillId="34" borderId="0" xfId="0" applyNumberFormat="1" applyFont="1" applyFill="1" applyAlignment="1">
      <alignment horizontal="center" vertical="center"/>
    </xf>
    <xf numFmtId="44" fontId="0" fillId="34" borderId="0" xfId="0" applyNumberFormat="1" applyFont="1" applyFill="1" applyAlignment="1">
      <alignment horizontal="center" vertical="center"/>
    </xf>
    <xf numFmtId="49" fontId="15" fillId="35" borderId="36" xfId="0" applyNumberFormat="1" applyFont="1" applyFill="1" applyBorder="1" applyAlignment="1">
      <alignment horizontal="center" vertical="center" wrapText="1"/>
    </xf>
    <xf numFmtId="0" fontId="9" fillId="34" borderId="0" xfId="0" applyFont="1" applyFill="1" applyBorder="1" applyAlignment="1">
      <alignment/>
    </xf>
    <xf numFmtId="0" fontId="14" fillId="35" borderId="41" xfId="0" applyFont="1" applyFill="1" applyBorder="1" applyAlignment="1">
      <alignment horizontal="center" vertical="center"/>
    </xf>
    <xf numFmtId="0" fontId="14" fillId="35" borderId="29" xfId="0" applyFont="1" applyFill="1" applyBorder="1" applyAlignment="1">
      <alignment horizontal="center" vertical="center" wrapText="1"/>
    </xf>
    <xf numFmtId="178" fontId="14" fillId="35" borderId="29" xfId="68" applyNumberFormat="1" applyFont="1" applyFill="1" applyBorder="1" applyAlignment="1">
      <alignment horizontal="center" vertical="center" wrapText="1"/>
    </xf>
    <xf numFmtId="44" fontId="14" fillId="35" borderId="29" xfId="0" applyNumberFormat="1" applyFont="1" applyFill="1" applyBorder="1" applyAlignment="1">
      <alignment horizontal="center" vertical="center" wrapText="1"/>
    </xf>
    <xf numFmtId="44" fontId="14" fillId="35" borderId="29" xfId="68" applyNumberFormat="1" applyFont="1" applyFill="1" applyBorder="1" applyAlignment="1">
      <alignment horizontal="center" vertical="center" wrapText="1"/>
    </xf>
    <xf numFmtId="0" fontId="0" fillId="34" borderId="0" xfId="0" applyFont="1" applyFill="1" applyAlignment="1">
      <alignment horizontal="center"/>
    </xf>
    <xf numFmtId="0" fontId="0" fillId="34" borderId="0" xfId="0" applyFont="1" applyFill="1" applyAlignment="1">
      <alignment/>
    </xf>
    <xf numFmtId="44" fontId="0" fillId="34" borderId="0" xfId="0" applyNumberFormat="1" applyFont="1" applyFill="1" applyAlignment="1">
      <alignment/>
    </xf>
    <xf numFmtId="0" fontId="0" fillId="34" borderId="0" xfId="0" applyFont="1" applyFill="1" applyAlignment="1">
      <alignment horizontal="left"/>
    </xf>
    <xf numFmtId="0" fontId="0" fillId="36" borderId="22" xfId="0" applyFont="1" applyFill="1" applyBorder="1" applyAlignment="1">
      <alignment horizontal="left" vertical="center" wrapText="1"/>
    </xf>
    <xf numFmtId="0" fontId="0" fillId="36" borderId="23" xfId="0" applyFont="1" applyFill="1" applyBorder="1" applyAlignment="1">
      <alignment horizontal="center" vertical="center" wrapText="1"/>
    </xf>
    <xf numFmtId="14" fontId="0" fillId="36" borderId="23" xfId="0" applyNumberFormat="1" applyFont="1" applyFill="1" applyBorder="1" applyAlignment="1">
      <alignment horizontal="center" vertical="center" wrapText="1"/>
    </xf>
    <xf numFmtId="170" fontId="0" fillId="36" borderId="23" xfId="47" applyFont="1" applyFill="1" applyBorder="1" applyAlignment="1">
      <alignment horizontal="center" vertical="center" wrapText="1"/>
    </xf>
    <xf numFmtId="170" fontId="0" fillId="36" borderId="23" xfId="47" applyFont="1" applyFill="1" applyBorder="1" applyAlignment="1">
      <alignment horizontal="center" vertical="center"/>
    </xf>
    <xf numFmtId="170" fontId="0" fillId="36" borderId="23" xfId="47" applyFont="1" applyFill="1" applyBorder="1" applyAlignment="1" quotePrefix="1">
      <alignment horizontal="center" vertical="center" wrapText="1"/>
    </xf>
    <xf numFmtId="44" fontId="0" fillId="36" borderId="23" xfId="68" applyNumberFormat="1" applyFont="1" applyFill="1" applyBorder="1" applyAlignment="1">
      <alignment horizontal="center" vertical="center" wrapText="1"/>
    </xf>
    <xf numFmtId="44" fontId="9" fillId="36" borderId="23" xfId="0" applyNumberFormat="1" applyFont="1" applyFill="1" applyBorder="1" applyAlignment="1">
      <alignment horizontal="center" vertical="center" wrapText="1"/>
    </xf>
    <xf numFmtId="43" fontId="9" fillId="36" borderId="23" xfId="0" applyNumberFormat="1" applyFont="1" applyFill="1" applyBorder="1" applyAlignment="1">
      <alignment horizontal="center" vertical="center" wrapText="1"/>
    </xf>
    <xf numFmtId="178" fontId="0" fillId="36" borderId="14" xfId="0" applyNumberFormat="1" applyFont="1" applyFill="1" applyBorder="1" applyAlignment="1">
      <alignment horizontal="center" vertical="center" wrapText="1"/>
    </xf>
    <xf numFmtId="0" fontId="9" fillId="36" borderId="0" xfId="0" applyFont="1" applyFill="1" applyBorder="1" applyAlignment="1">
      <alignment horizontal="center" vertical="center" wrapText="1"/>
    </xf>
    <xf numFmtId="0" fontId="0" fillId="36" borderId="13" xfId="0" applyFont="1" applyFill="1" applyBorder="1" applyAlignment="1">
      <alignment horizontal="left" vertical="center" wrapText="1"/>
    </xf>
    <xf numFmtId="0" fontId="0" fillId="36" borderId="12" xfId="0" applyFont="1" applyFill="1" applyBorder="1" applyAlignment="1">
      <alignment horizontal="center" vertical="center" wrapText="1"/>
    </xf>
    <xf numFmtId="14" fontId="0" fillId="36" borderId="12" xfId="0" applyNumberFormat="1" applyFont="1" applyFill="1" applyBorder="1" applyAlignment="1">
      <alignment horizontal="center" vertical="center" wrapText="1"/>
    </xf>
    <xf numFmtId="170" fontId="0" fillId="36" borderId="12" xfId="47" applyFont="1" applyFill="1" applyBorder="1" applyAlignment="1">
      <alignment horizontal="center" vertical="center" wrapText="1"/>
    </xf>
    <xf numFmtId="170" fontId="0" fillId="36" borderId="12" xfId="47" applyFont="1" applyFill="1" applyBorder="1" applyAlignment="1">
      <alignment horizontal="center" vertical="center"/>
    </xf>
    <xf numFmtId="170" fontId="0" fillId="36" borderId="12" xfId="47" applyFont="1" applyFill="1" applyBorder="1" applyAlignment="1" quotePrefix="1">
      <alignment horizontal="center" vertical="center" wrapText="1"/>
    </xf>
    <xf numFmtId="44" fontId="0" fillId="36" borderId="12" xfId="68" applyNumberFormat="1" applyFont="1" applyFill="1" applyBorder="1" applyAlignment="1">
      <alignment horizontal="center" vertical="center" wrapText="1"/>
    </xf>
    <xf numFmtId="0" fontId="0" fillId="36" borderId="14" xfId="0" applyNumberFormat="1" applyFont="1" applyFill="1" applyBorder="1" applyAlignment="1">
      <alignment horizontal="center" vertical="center" wrapText="1"/>
    </xf>
    <xf numFmtId="44" fontId="0" fillId="36" borderId="12" xfId="0" applyNumberFormat="1" applyFont="1" applyFill="1" applyBorder="1" applyAlignment="1" quotePrefix="1">
      <alignment horizontal="center" vertical="center" wrapText="1"/>
    </xf>
    <xf numFmtId="0" fontId="0" fillId="36" borderId="12" xfId="0" applyFont="1" applyFill="1" applyBorder="1" applyAlignment="1">
      <alignment horizontal="center" vertical="center"/>
    </xf>
    <xf numFmtId="0" fontId="0" fillId="36" borderId="0" xfId="0" applyFont="1" applyFill="1" applyAlignment="1">
      <alignment horizontal="center" vertical="center"/>
    </xf>
    <xf numFmtId="44" fontId="0" fillId="36" borderId="12" xfId="0" applyNumberFormat="1" applyFont="1" applyFill="1" applyBorder="1" applyAlignment="1">
      <alignment horizontal="center" vertical="center" wrapText="1"/>
    </xf>
    <xf numFmtId="0" fontId="0" fillId="36" borderId="0" xfId="0" applyFont="1" applyFill="1" applyBorder="1" applyAlignment="1">
      <alignment horizontal="center" vertical="center" wrapText="1"/>
    </xf>
    <xf numFmtId="0" fontId="0" fillId="36" borderId="42" xfId="0" applyFont="1" applyFill="1" applyBorder="1" applyAlignment="1">
      <alignment horizontal="center" vertical="center"/>
    </xf>
    <xf numFmtId="0" fontId="0" fillId="36" borderId="0" xfId="0" applyFont="1" applyFill="1" applyBorder="1" applyAlignment="1">
      <alignment horizontal="center" vertical="center"/>
    </xf>
    <xf numFmtId="170" fontId="0" fillId="36" borderId="16" xfId="47" applyFont="1" applyFill="1" applyBorder="1" applyAlignment="1">
      <alignment horizontal="center" vertical="center"/>
    </xf>
    <xf numFmtId="170" fontId="0" fillId="36" borderId="0" xfId="47" applyFont="1" applyFill="1" applyBorder="1" applyAlignment="1">
      <alignment horizontal="center" vertical="center"/>
    </xf>
    <xf numFmtId="43" fontId="0" fillId="36" borderId="12" xfId="0" applyNumberFormat="1" applyFont="1" applyFill="1" applyBorder="1" applyAlignment="1">
      <alignment horizontal="center" vertical="center"/>
    </xf>
    <xf numFmtId="14" fontId="0" fillId="36" borderId="12" xfId="0" applyNumberFormat="1" applyFont="1" applyFill="1" applyBorder="1" applyAlignment="1">
      <alignment horizontal="center" vertical="center"/>
    </xf>
    <xf numFmtId="14" fontId="0" fillId="36" borderId="0" xfId="0" applyNumberFormat="1" applyFont="1" applyFill="1" applyBorder="1" applyAlignment="1">
      <alignment horizontal="center" vertical="center"/>
    </xf>
    <xf numFmtId="44" fontId="0" fillId="36" borderId="12" xfId="0" applyNumberFormat="1" applyFont="1" applyFill="1" applyBorder="1" applyAlignment="1">
      <alignment horizontal="center" vertical="center"/>
    </xf>
    <xf numFmtId="0" fontId="0" fillId="36" borderId="13" xfId="0" applyFont="1" applyFill="1" applyBorder="1" applyAlignment="1">
      <alignment vertical="center" wrapText="1"/>
    </xf>
    <xf numFmtId="170" fontId="0" fillId="36" borderId="10" xfId="47" applyFont="1" applyFill="1" applyBorder="1" applyAlignment="1">
      <alignment horizontal="center" vertical="center"/>
    </xf>
    <xf numFmtId="178" fontId="0" fillId="36" borderId="12" xfId="0" applyNumberFormat="1" applyFont="1" applyFill="1" applyBorder="1" applyAlignment="1">
      <alignment horizontal="center" vertical="center" wrapText="1"/>
    </xf>
    <xf numFmtId="0" fontId="0" fillId="36" borderId="35" xfId="0" applyFont="1" applyFill="1" applyBorder="1" applyAlignment="1">
      <alignment horizontal="center" vertical="center" wrapText="1"/>
    </xf>
    <xf numFmtId="0" fontId="0" fillId="36" borderId="35" xfId="0" applyFont="1" applyFill="1" applyBorder="1" applyAlignment="1">
      <alignment horizontal="center" vertical="center"/>
    </xf>
    <xf numFmtId="14" fontId="0" fillId="36" borderId="35" xfId="0" applyNumberFormat="1" applyFont="1" applyFill="1" applyBorder="1" applyAlignment="1">
      <alignment horizontal="center" vertical="center"/>
    </xf>
    <xf numFmtId="0" fontId="0" fillId="36" borderId="12" xfId="55" applyFont="1" applyFill="1" applyBorder="1" applyAlignment="1">
      <alignment horizontal="center" vertical="center" wrapText="1"/>
      <protection/>
    </xf>
    <xf numFmtId="0" fontId="0" fillId="36" borderId="29" xfId="0" applyFont="1" applyFill="1" applyBorder="1" applyAlignment="1">
      <alignment horizontal="center" vertical="center" wrapText="1"/>
    </xf>
    <xf numFmtId="0" fontId="0" fillId="36" borderId="29" xfId="0" applyFont="1" applyFill="1" applyBorder="1" applyAlignment="1">
      <alignment horizontal="center" vertical="center"/>
    </xf>
    <xf numFmtId="14" fontId="0" fillId="36" borderId="29" xfId="0" applyNumberFormat="1" applyFont="1" applyFill="1" applyBorder="1" applyAlignment="1">
      <alignment horizontal="center" vertical="center"/>
    </xf>
    <xf numFmtId="170" fontId="0" fillId="36" borderId="29" xfId="47" applyFont="1" applyFill="1" applyBorder="1" applyAlignment="1">
      <alignment horizontal="center" vertical="center" wrapText="1"/>
    </xf>
    <xf numFmtId="170" fontId="0" fillId="36" borderId="29" xfId="47" applyFont="1" applyFill="1" applyBorder="1" applyAlignment="1">
      <alignment horizontal="center" vertical="center"/>
    </xf>
    <xf numFmtId="170" fontId="0" fillId="36" borderId="29" xfId="47" applyFont="1" applyFill="1" applyBorder="1" applyAlignment="1" quotePrefix="1">
      <alignment horizontal="center" vertical="center" wrapText="1"/>
    </xf>
    <xf numFmtId="44" fontId="0" fillId="36" borderId="29" xfId="0" applyNumberFormat="1" applyFont="1" applyFill="1" applyBorder="1" applyAlignment="1" quotePrefix="1">
      <alignment horizontal="center" vertical="center" wrapText="1"/>
    </xf>
    <xf numFmtId="0" fontId="0" fillId="36" borderId="32" xfId="0" applyNumberFormat="1" applyFont="1" applyFill="1" applyBorder="1" applyAlignment="1">
      <alignment horizontal="center" vertical="center" wrapText="1"/>
    </xf>
    <xf numFmtId="170" fontId="0" fillId="36" borderId="11" xfId="47" applyFont="1" applyFill="1" applyBorder="1" applyAlignment="1">
      <alignment horizontal="center" vertical="center"/>
    </xf>
    <xf numFmtId="170" fontId="0" fillId="36" borderId="25" xfId="47" applyFont="1" applyFill="1" applyBorder="1" applyAlignment="1">
      <alignment horizontal="center" vertical="center"/>
    </xf>
    <xf numFmtId="0" fontId="0" fillId="36" borderId="10" xfId="0" applyFont="1" applyFill="1" applyBorder="1" applyAlignment="1">
      <alignment horizontal="center" vertical="center"/>
    </xf>
    <xf numFmtId="44" fontId="0" fillId="0" borderId="12" xfId="0" applyNumberFormat="1" applyFont="1" applyFill="1" applyBorder="1" applyAlignment="1">
      <alignment horizontal="center" vertical="center" wrapText="1"/>
    </xf>
    <xf numFmtId="44" fontId="0" fillId="0" borderId="29" xfId="0" applyNumberFormat="1" applyFont="1" applyFill="1" applyBorder="1" applyAlignment="1" quotePrefix="1">
      <alignment horizontal="center" vertical="center" wrapText="1"/>
    </xf>
    <xf numFmtId="8" fontId="0" fillId="36" borderId="12" xfId="0" applyNumberFormat="1" applyFont="1" applyFill="1" applyBorder="1" applyAlignment="1" quotePrefix="1">
      <alignment horizontal="center" vertical="center" wrapText="1"/>
    </xf>
    <xf numFmtId="170" fontId="0" fillId="36" borderId="42" xfId="47" applyFont="1" applyFill="1" applyBorder="1" applyAlignment="1">
      <alignment horizontal="center" vertical="center"/>
    </xf>
    <xf numFmtId="8" fontId="0" fillId="36" borderId="23" xfId="0" applyNumberFormat="1" applyFont="1" applyFill="1" applyBorder="1" applyAlignment="1">
      <alignment horizontal="center" vertical="center" wrapText="1"/>
    </xf>
    <xf numFmtId="8" fontId="0" fillId="36" borderId="23" xfId="68" applyNumberFormat="1" applyFont="1" applyFill="1" applyBorder="1" applyAlignment="1">
      <alignment horizontal="center" vertical="center" wrapText="1"/>
    </xf>
    <xf numFmtId="0" fontId="0" fillId="36" borderId="35" xfId="0" applyFont="1" applyFill="1" applyBorder="1" applyAlignment="1">
      <alignment vertical="center" wrapText="1"/>
    </xf>
    <xf numFmtId="0" fontId="0" fillId="36" borderId="28" xfId="0" applyFont="1" applyFill="1" applyBorder="1" applyAlignment="1">
      <alignment horizontal="left" vertical="center"/>
    </xf>
    <xf numFmtId="170" fontId="0" fillId="0" borderId="12" xfId="47" applyFont="1" applyFill="1" applyBorder="1" applyAlignment="1" quotePrefix="1">
      <alignment horizontal="center" vertical="center" wrapText="1"/>
    </xf>
    <xf numFmtId="170" fontId="0" fillId="0" borderId="12" xfId="47" applyFont="1" applyFill="1" applyBorder="1" applyAlignment="1">
      <alignment horizontal="center" vertical="center" wrapText="1"/>
    </xf>
    <xf numFmtId="44" fontId="0" fillId="0" borderId="23" xfId="68" applyNumberFormat="1" applyFont="1" applyFill="1" applyBorder="1" applyAlignment="1">
      <alignment horizontal="center" vertical="center" wrapText="1"/>
    </xf>
    <xf numFmtId="178" fontId="0" fillId="0" borderId="14" xfId="0" applyNumberFormat="1" applyFont="1" applyFill="1" applyBorder="1" applyAlignment="1">
      <alignment horizontal="center" vertical="center" wrapText="1"/>
    </xf>
    <xf numFmtId="44" fontId="0" fillId="0" borderId="12" xfId="0" applyNumberFormat="1" applyFont="1" applyFill="1" applyBorder="1" applyAlignment="1" quotePrefix="1">
      <alignment horizontal="center" vertical="center" wrapText="1"/>
    </xf>
    <xf numFmtId="170" fontId="0" fillId="0" borderId="12" xfId="47" applyFont="1" applyFill="1" applyBorder="1" applyAlignment="1">
      <alignment horizontal="center" vertical="center"/>
    </xf>
    <xf numFmtId="170" fontId="0" fillId="0" borderId="29" xfId="47" applyFont="1" applyFill="1" applyBorder="1" applyAlignment="1">
      <alignment horizontal="center" vertical="center" wrapText="1"/>
    </xf>
    <xf numFmtId="170" fontId="0" fillId="0" borderId="29" xfId="47" applyFont="1" applyFill="1" applyBorder="1" applyAlignment="1">
      <alignment horizontal="center" vertical="center"/>
    </xf>
    <xf numFmtId="44" fontId="0" fillId="0" borderId="12" xfId="68" applyNumberFormat="1" applyFont="1" applyFill="1" applyBorder="1" applyAlignment="1">
      <alignment horizontal="center" vertical="center" wrapText="1"/>
    </xf>
    <xf numFmtId="170" fontId="0" fillId="0" borderId="23" xfId="47" applyFont="1" applyFill="1" applyBorder="1" applyAlignment="1">
      <alignment horizontal="center" vertical="center" wrapText="1"/>
    </xf>
    <xf numFmtId="44" fontId="0" fillId="36" borderId="0" xfId="0" applyNumberFormat="1" applyFont="1" applyFill="1" applyAlignment="1">
      <alignment horizontal="center" vertical="center"/>
    </xf>
    <xf numFmtId="170" fontId="0" fillId="0" borderId="23" xfId="47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14" fontId="0" fillId="0" borderId="0" xfId="0" applyNumberFormat="1" applyFont="1" applyFill="1" applyBorder="1" applyAlignment="1">
      <alignment horizontal="center" vertical="center"/>
    </xf>
    <xf numFmtId="0" fontId="0" fillId="36" borderId="16" xfId="0" applyFont="1" applyFill="1" applyBorder="1" applyAlignment="1">
      <alignment horizontal="center" vertical="center"/>
    </xf>
    <xf numFmtId="170" fontId="0" fillId="0" borderId="23" xfId="47" applyFont="1" applyFill="1" applyBorder="1" applyAlignment="1" quotePrefix="1">
      <alignment horizontal="center" vertical="center" wrapText="1"/>
    </xf>
    <xf numFmtId="170" fontId="0" fillId="0" borderId="29" xfId="47" applyFont="1" applyFill="1" applyBorder="1" applyAlignment="1" quotePrefix="1">
      <alignment horizontal="center" vertical="center" wrapText="1"/>
    </xf>
    <xf numFmtId="0" fontId="0" fillId="36" borderId="26" xfId="0" applyFont="1" applyFill="1" applyBorder="1" applyAlignment="1">
      <alignment horizontal="left" vertical="center" wrapText="1"/>
    </xf>
    <xf numFmtId="0" fontId="0" fillId="0" borderId="45" xfId="0" applyFont="1" applyFill="1" applyBorder="1" applyAlignment="1">
      <alignment vertical="center" wrapText="1"/>
    </xf>
    <xf numFmtId="0" fontId="0" fillId="36" borderId="26" xfId="0" applyFont="1" applyFill="1" applyBorder="1" applyAlignment="1">
      <alignment vertical="center" wrapText="1"/>
    </xf>
    <xf numFmtId="0" fontId="0" fillId="36" borderId="11" xfId="0" applyFont="1" applyFill="1" applyBorder="1" applyAlignment="1">
      <alignment horizontal="center" vertical="center" wrapText="1"/>
    </xf>
    <xf numFmtId="0" fontId="0" fillId="36" borderId="11" xfId="55" applyFont="1" applyFill="1" applyBorder="1" applyAlignment="1">
      <alignment horizontal="center" vertical="center" wrapText="1"/>
      <protection/>
    </xf>
    <xf numFmtId="0" fontId="0" fillId="36" borderId="11" xfId="0" applyFont="1" applyFill="1" applyBorder="1" applyAlignment="1">
      <alignment horizontal="center" vertical="center"/>
    </xf>
    <xf numFmtId="14" fontId="0" fillId="36" borderId="11" xfId="0" applyNumberFormat="1" applyFont="1" applyFill="1" applyBorder="1" applyAlignment="1">
      <alignment horizontal="center" vertical="center"/>
    </xf>
    <xf numFmtId="170" fontId="0" fillId="0" borderId="11" xfId="47" applyFont="1" applyFill="1" applyBorder="1" applyAlignment="1">
      <alignment horizontal="center" vertical="center" wrapText="1"/>
    </xf>
    <xf numFmtId="170" fontId="0" fillId="0" borderId="11" xfId="47" applyFont="1" applyFill="1" applyBorder="1" applyAlignment="1">
      <alignment horizontal="center" vertical="center"/>
    </xf>
    <xf numFmtId="170" fontId="0" fillId="0" borderId="11" xfId="47" applyFont="1" applyFill="1" applyBorder="1" applyAlignment="1" quotePrefix="1">
      <alignment horizontal="center" vertical="center" wrapText="1"/>
    </xf>
    <xf numFmtId="0" fontId="0" fillId="0" borderId="23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43" fontId="0" fillId="0" borderId="12" xfId="0" applyNumberFormat="1" applyFont="1" applyFill="1" applyBorder="1" applyAlignment="1">
      <alignment horizontal="center" vertical="center"/>
    </xf>
    <xf numFmtId="170" fontId="0" fillId="0" borderId="10" xfId="47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 wrapText="1"/>
    </xf>
    <xf numFmtId="170" fontId="0" fillId="0" borderId="16" xfId="47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left" vertical="center" wrapText="1"/>
    </xf>
    <xf numFmtId="170" fontId="0" fillId="0" borderId="46" xfId="47" applyFont="1" applyFill="1" applyBorder="1" applyAlignment="1" applyProtection="1">
      <alignment horizontal="center" vertical="center"/>
      <protection/>
    </xf>
    <xf numFmtId="43" fontId="9" fillId="0" borderId="23" xfId="0" applyNumberFormat="1" applyFont="1" applyFill="1" applyBorder="1" applyAlignment="1">
      <alignment horizontal="center" vertical="center" wrapText="1"/>
    </xf>
    <xf numFmtId="178" fontId="0" fillId="36" borderId="32" xfId="0" applyNumberFormat="1" applyFont="1" applyFill="1" applyBorder="1" applyAlignment="1">
      <alignment horizontal="center" vertical="center" wrapText="1"/>
    </xf>
    <xf numFmtId="170" fontId="0" fillId="0" borderId="47" xfId="47" applyFont="1" applyFill="1" applyBorder="1" applyAlignment="1" applyProtection="1">
      <alignment horizontal="center" vertical="center"/>
      <protection/>
    </xf>
    <xf numFmtId="44" fontId="9" fillId="0" borderId="23" xfId="0" applyNumberFormat="1" applyFont="1" applyFill="1" applyBorder="1" applyAlignment="1">
      <alignment horizontal="center" vertical="center" wrapText="1"/>
    </xf>
    <xf numFmtId="8" fontId="0" fillId="0" borderId="23" xfId="0" applyNumberFormat="1" applyFont="1" applyFill="1" applyBorder="1" applyAlignment="1">
      <alignment horizontal="center" vertical="center" wrapText="1"/>
    </xf>
    <xf numFmtId="8" fontId="0" fillId="0" borderId="12" xfId="0" applyNumberFormat="1" applyFont="1" applyFill="1" applyBorder="1" applyAlignment="1" quotePrefix="1">
      <alignment horizontal="center" vertical="center" wrapText="1"/>
    </xf>
    <xf numFmtId="170" fontId="0" fillId="0" borderId="43" xfId="47" applyFont="1" applyFill="1" applyBorder="1" applyAlignment="1" applyProtection="1">
      <alignment horizontal="center" vertical="center"/>
      <protection/>
    </xf>
    <xf numFmtId="8" fontId="0" fillId="0" borderId="12" xfId="68" applyNumberFormat="1" applyFont="1" applyFill="1" applyBorder="1" applyAlignment="1">
      <alignment horizontal="center" vertical="center" wrapText="1"/>
    </xf>
    <xf numFmtId="8" fontId="0" fillId="0" borderId="12" xfId="0" applyNumberFormat="1" applyFont="1" applyFill="1" applyBorder="1" applyAlignment="1">
      <alignment horizontal="center" vertical="center" wrapText="1"/>
    </xf>
    <xf numFmtId="170" fontId="0" fillId="0" borderId="48" xfId="47" applyFont="1" applyFill="1" applyBorder="1" applyAlignment="1" applyProtection="1">
      <alignment horizontal="center" vertical="center"/>
      <protection/>
    </xf>
    <xf numFmtId="44" fontId="0" fillId="0" borderId="16" xfId="0" applyNumberFormat="1" applyFont="1" applyFill="1" applyBorder="1" applyAlignment="1" quotePrefix="1">
      <alignment horizontal="center" vertical="center" wrapText="1"/>
    </xf>
    <xf numFmtId="0" fontId="0" fillId="36" borderId="25" xfId="0" applyFont="1" applyFill="1" applyBorder="1" applyAlignment="1">
      <alignment horizontal="center" vertical="center" wrapText="1"/>
    </xf>
    <xf numFmtId="0" fontId="0" fillId="0" borderId="49" xfId="0" applyFont="1" applyFill="1" applyBorder="1" applyAlignment="1">
      <alignment horizontal="center" vertical="center"/>
    </xf>
    <xf numFmtId="14" fontId="0" fillId="36" borderId="16" xfId="0" applyNumberFormat="1" applyFont="1" applyFill="1" applyBorder="1" applyAlignment="1">
      <alignment horizontal="center" vertical="center" wrapText="1"/>
    </xf>
    <xf numFmtId="170" fontId="0" fillId="0" borderId="12" xfId="47" applyFont="1" applyFill="1" applyBorder="1" applyAlignment="1" applyProtection="1">
      <alignment horizontal="center" vertical="center"/>
      <protection/>
    </xf>
    <xf numFmtId="0" fontId="4" fillId="33" borderId="19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4" fillId="33" borderId="26" xfId="0" applyFont="1" applyFill="1" applyBorder="1" applyAlignment="1">
      <alignment horizontal="center" vertical="center" wrapText="1"/>
    </xf>
    <xf numFmtId="178" fontId="4" fillId="33" borderId="19" xfId="68" applyNumberFormat="1" applyFont="1" applyFill="1" applyBorder="1" applyAlignment="1">
      <alignment horizontal="center" vertical="center" wrapText="1"/>
    </xf>
    <xf numFmtId="178" fontId="4" fillId="33" borderId="20" xfId="68" applyNumberFormat="1" applyFont="1" applyFill="1" applyBorder="1" applyAlignment="1">
      <alignment horizontal="center" vertical="center" wrapText="1"/>
    </xf>
    <xf numFmtId="178" fontId="4" fillId="33" borderId="50" xfId="68" applyNumberFormat="1" applyFont="1" applyFill="1" applyBorder="1" applyAlignment="1">
      <alignment horizontal="center" vertical="center" wrapText="1"/>
    </xf>
    <xf numFmtId="178" fontId="4" fillId="33" borderId="51" xfId="68" applyNumberFormat="1" applyFont="1" applyFill="1" applyBorder="1" applyAlignment="1">
      <alignment horizontal="center" vertical="center" wrapText="1"/>
    </xf>
    <xf numFmtId="0" fontId="4" fillId="0" borderId="52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178" fontId="6" fillId="33" borderId="12" xfId="68" applyNumberFormat="1" applyFont="1" applyFill="1" applyBorder="1" applyAlignment="1">
      <alignment horizontal="center" vertical="center" wrapText="1"/>
    </xf>
    <xf numFmtId="0" fontId="13" fillId="0" borderId="52" xfId="0" applyFont="1" applyFill="1" applyBorder="1" applyAlignment="1">
      <alignment horizontal="center" vertical="center" wrapText="1"/>
    </xf>
    <xf numFmtId="0" fontId="11" fillId="0" borderId="52" xfId="0" applyFont="1" applyFill="1" applyBorder="1" applyAlignment="1">
      <alignment horizontal="center" vertical="center" wrapText="1"/>
    </xf>
    <xf numFmtId="178" fontId="6" fillId="33" borderId="20" xfId="68" applyNumberFormat="1" applyFont="1" applyFill="1" applyBorder="1" applyAlignment="1">
      <alignment horizontal="center" vertical="center" wrapText="1"/>
    </xf>
    <xf numFmtId="178" fontId="6" fillId="33" borderId="50" xfId="68" applyNumberFormat="1" applyFont="1" applyFill="1" applyBorder="1" applyAlignment="1">
      <alignment horizontal="center" vertical="center" wrapText="1"/>
    </xf>
    <xf numFmtId="178" fontId="6" fillId="33" borderId="51" xfId="68" applyNumberFormat="1" applyFont="1" applyFill="1" applyBorder="1" applyAlignment="1">
      <alignment horizontal="center" vertical="center" wrapText="1"/>
    </xf>
    <xf numFmtId="178" fontId="6" fillId="33" borderId="19" xfId="68" applyNumberFormat="1" applyFont="1" applyFill="1" applyBorder="1" applyAlignment="1">
      <alignment horizontal="center" vertical="center" wrapText="1"/>
    </xf>
    <xf numFmtId="0" fontId="6" fillId="33" borderId="53" xfId="0" applyFont="1" applyFill="1" applyBorder="1" applyAlignment="1">
      <alignment horizontal="center" vertical="center" wrapText="1"/>
    </xf>
    <xf numFmtId="0" fontId="6" fillId="33" borderId="23" xfId="0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13" fillId="34" borderId="52" xfId="0" applyFont="1" applyFill="1" applyBorder="1" applyAlignment="1">
      <alignment horizontal="center" vertical="center" wrapText="1"/>
    </xf>
    <xf numFmtId="0" fontId="11" fillId="34" borderId="52" xfId="0" applyFont="1" applyFill="1" applyBorder="1" applyAlignment="1">
      <alignment horizontal="center" vertical="center" wrapText="1"/>
    </xf>
    <xf numFmtId="44" fontId="6" fillId="33" borderId="19" xfId="68" applyNumberFormat="1" applyFont="1" applyFill="1" applyBorder="1" applyAlignment="1">
      <alignment horizontal="center" vertical="center" wrapText="1"/>
    </xf>
    <xf numFmtId="178" fontId="14" fillId="35" borderId="19" xfId="68" applyNumberFormat="1" applyFont="1" applyFill="1" applyBorder="1" applyAlignment="1">
      <alignment horizontal="center" vertical="center" wrapText="1"/>
    </xf>
    <xf numFmtId="0" fontId="14" fillId="35" borderId="21" xfId="0" applyFont="1" applyFill="1" applyBorder="1" applyAlignment="1">
      <alignment horizontal="center" vertical="center" wrapText="1"/>
    </xf>
    <xf numFmtId="0" fontId="14" fillId="35" borderId="32" xfId="0" applyFont="1" applyFill="1" applyBorder="1" applyAlignment="1">
      <alignment horizontal="center" vertical="center" wrapText="1"/>
    </xf>
    <xf numFmtId="44" fontId="14" fillId="35" borderId="19" xfId="68" applyNumberFormat="1" applyFont="1" applyFill="1" applyBorder="1" applyAlignment="1">
      <alignment horizontal="center" vertical="center" wrapText="1"/>
    </xf>
    <xf numFmtId="178" fontId="14" fillId="35" borderId="20" xfId="68" applyNumberFormat="1" applyFont="1" applyFill="1" applyBorder="1" applyAlignment="1">
      <alignment horizontal="center" vertical="center" wrapText="1"/>
    </xf>
    <xf numFmtId="178" fontId="14" fillId="35" borderId="50" xfId="68" applyNumberFormat="1" applyFont="1" applyFill="1" applyBorder="1" applyAlignment="1">
      <alignment horizontal="center" vertical="center" wrapText="1"/>
    </xf>
    <xf numFmtId="178" fontId="14" fillId="35" borderId="51" xfId="68" applyNumberFormat="1" applyFont="1" applyFill="1" applyBorder="1" applyAlignment="1">
      <alignment horizontal="center" vertical="center" wrapText="1"/>
    </xf>
    <xf numFmtId="0" fontId="14" fillId="35" borderId="19" xfId="0" applyFont="1" applyFill="1" applyBorder="1" applyAlignment="1">
      <alignment horizontal="center" vertical="center" wrapText="1"/>
    </xf>
    <xf numFmtId="0" fontId="13" fillId="34" borderId="52" xfId="0" applyFont="1" applyFill="1" applyBorder="1" applyAlignment="1">
      <alignment horizontal="center" vertical="center" wrapText="1"/>
    </xf>
    <xf numFmtId="0" fontId="14" fillId="35" borderId="53" xfId="0" applyFont="1" applyFill="1" applyBorder="1" applyAlignment="1">
      <alignment horizontal="center" vertical="center" wrapText="1"/>
    </xf>
    <xf numFmtId="0" fontId="14" fillId="35" borderId="30" xfId="0" applyFont="1" applyFill="1" applyBorder="1" applyAlignment="1">
      <alignment horizontal="center" vertical="center" wrapText="1"/>
    </xf>
    <xf numFmtId="178" fontId="14" fillId="35" borderId="19" xfId="68" applyNumberFormat="1" applyFont="1" applyFill="1" applyBorder="1" applyAlignment="1">
      <alignment horizontal="center" vertical="center" wrapText="1"/>
    </xf>
    <xf numFmtId="0" fontId="14" fillId="35" borderId="21" xfId="0" applyFont="1" applyFill="1" applyBorder="1" applyAlignment="1">
      <alignment horizontal="center" vertical="center" wrapText="1"/>
    </xf>
    <xf numFmtId="0" fontId="14" fillId="35" borderId="32" xfId="0" applyFont="1" applyFill="1" applyBorder="1" applyAlignment="1">
      <alignment horizontal="center" vertical="center" wrapText="1"/>
    </xf>
    <xf numFmtId="44" fontId="14" fillId="35" borderId="19" xfId="68" applyNumberFormat="1" applyFont="1" applyFill="1" applyBorder="1" applyAlignment="1">
      <alignment horizontal="center" vertical="center" wrapText="1"/>
    </xf>
    <xf numFmtId="178" fontId="14" fillId="35" borderId="20" xfId="68" applyNumberFormat="1" applyFont="1" applyFill="1" applyBorder="1" applyAlignment="1">
      <alignment horizontal="center" vertical="center" wrapText="1"/>
    </xf>
    <xf numFmtId="178" fontId="14" fillId="35" borderId="50" xfId="68" applyNumberFormat="1" applyFont="1" applyFill="1" applyBorder="1" applyAlignment="1">
      <alignment horizontal="center" vertical="center" wrapText="1"/>
    </xf>
    <xf numFmtId="178" fontId="14" fillId="35" borderId="51" xfId="68" applyNumberFormat="1" applyFont="1" applyFill="1" applyBorder="1" applyAlignment="1">
      <alignment horizontal="center" vertical="center" wrapText="1"/>
    </xf>
    <xf numFmtId="0" fontId="14" fillId="35" borderId="19" xfId="0" applyFont="1" applyFill="1" applyBorder="1" applyAlignment="1">
      <alignment horizontal="center" vertical="center" wrapText="1"/>
    </xf>
    <xf numFmtId="0" fontId="14" fillId="35" borderId="53" xfId="0" applyFont="1" applyFill="1" applyBorder="1" applyAlignment="1">
      <alignment horizontal="center" vertical="center" wrapText="1"/>
    </xf>
    <xf numFmtId="0" fontId="14" fillId="35" borderId="30" xfId="0" applyFont="1" applyFill="1" applyBorder="1" applyAlignment="1">
      <alignment horizontal="center" vertical="center" wrapText="1"/>
    </xf>
    <xf numFmtId="8" fontId="0" fillId="0" borderId="23" xfId="68" applyNumberFormat="1" applyFont="1" applyFill="1" applyBorder="1" applyAlignment="1">
      <alignment horizontal="center" vertical="center" wrapText="1"/>
    </xf>
    <xf numFmtId="170" fontId="0" fillId="0" borderId="25" xfId="47" applyFont="1" applyFill="1" applyBorder="1" applyAlignment="1">
      <alignment horizontal="center" vertical="center"/>
    </xf>
  </cellXfs>
  <cellStyles count="5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Moeda 2" xfId="49"/>
    <cellStyle name="Moeda 3" xfId="50"/>
    <cellStyle name="Neutra" xfId="51"/>
    <cellStyle name="Normal 2" xfId="52"/>
    <cellStyle name="Normal 3" xfId="53"/>
    <cellStyle name="Normal 4" xfId="54"/>
    <cellStyle name="Normal_Plan1" xfId="55"/>
    <cellStyle name="Nota" xfId="56"/>
    <cellStyle name="Percent" xfId="57"/>
    <cellStyle name="Saída" xfId="58"/>
    <cellStyle name="Comma [0]" xfId="59"/>
    <cellStyle name="Texto de Aviso" xfId="60"/>
    <cellStyle name="Texto Explicativo" xfId="61"/>
    <cellStyle name="Título" xfId="62"/>
    <cellStyle name="Título 1" xfId="63"/>
    <cellStyle name="Título 2" xfId="64"/>
    <cellStyle name="Título 3" xfId="65"/>
    <cellStyle name="Título 4" xfId="66"/>
    <cellStyle name="Total" xfId="67"/>
    <cellStyle name="Comma" xfId="68"/>
    <cellStyle name="Vírgula 2" xfId="69"/>
    <cellStyle name="Vírgula 3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400050</xdr:colOff>
      <xdr:row>0</xdr:row>
      <xdr:rowOff>0</xdr:rowOff>
    </xdr:from>
    <xdr:to>
      <xdr:col>4</xdr:col>
      <xdr:colOff>714375</xdr:colOff>
      <xdr:row>0</xdr:row>
      <xdr:rowOff>942975</xdr:rowOff>
    </xdr:to>
    <xdr:pic>
      <xdr:nvPicPr>
        <xdr:cNvPr id="1" name="Picture 1" descr="ADM-05"/>
        <xdr:cNvPicPr preferRelativeResize="1">
          <a:picLocks noChangeAspect="1"/>
        </xdr:cNvPicPr>
      </xdr:nvPicPr>
      <xdr:blipFill>
        <a:blip r:embed="rId1"/>
        <a:srcRect l="18450" t="37612" r="18299" b="36360"/>
        <a:stretch>
          <a:fillRect/>
        </a:stretch>
      </xdr:blipFill>
      <xdr:spPr>
        <a:xfrm>
          <a:off x="400050" y="0"/>
          <a:ext cx="49911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85725</xdr:rowOff>
    </xdr:from>
    <xdr:to>
      <xdr:col>0</xdr:col>
      <xdr:colOff>600075</xdr:colOff>
      <xdr:row>0</xdr:row>
      <xdr:rowOff>866775</xdr:rowOff>
    </xdr:to>
    <xdr:pic>
      <xdr:nvPicPr>
        <xdr:cNvPr id="1" name="Picture 1" descr="Logo-PMPA-SMPG"/>
        <xdr:cNvPicPr preferRelativeResize="1">
          <a:picLocks noChangeAspect="1"/>
        </xdr:cNvPicPr>
      </xdr:nvPicPr>
      <xdr:blipFill>
        <a:blip r:embed="rId1"/>
        <a:srcRect l="10000" t="9890"/>
        <a:stretch>
          <a:fillRect/>
        </a:stretch>
      </xdr:blipFill>
      <xdr:spPr>
        <a:xfrm>
          <a:off x="0" y="85725"/>
          <a:ext cx="6000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571500</xdr:colOff>
      <xdr:row>0</xdr:row>
      <xdr:rowOff>190500</xdr:rowOff>
    </xdr:from>
    <xdr:to>
      <xdr:col>1</xdr:col>
      <xdr:colOff>1019175</xdr:colOff>
      <xdr:row>0</xdr:row>
      <xdr:rowOff>752475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71500" y="190500"/>
          <a:ext cx="28479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1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Prefeitura Municipal de Porto Alegre</a:t>
          </a:r>
          <a:r>
            <a:rPr lang="en-US" cap="none" sz="10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Secretaria Municipal de Administração e Patrimônio</a:t>
          </a:r>
          <a:r>
            <a:rPr lang="en-US" cap="none" sz="10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DSP/UCCM</a:t>
          </a:r>
        </a:p>
      </xdr:txBody>
    </xdr:sp>
    <xdr:clientData/>
  </xdr:twoCellAnchor>
  <xdr:twoCellAnchor editAs="oneCell">
    <xdr:from>
      <xdr:col>0</xdr:col>
      <xdr:colOff>0</xdr:colOff>
      <xdr:row>0</xdr:row>
      <xdr:rowOff>85725</xdr:rowOff>
    </xdr:from>
    <xdr:to>
      <xdr:col>0</xdr:col>
      <xdr:colOff>600075</xdr:colOff>
      <xdr:row>0</xdr:row>
      <xdr:rowOff>866775</xdr:rowOff>
    </xdr:to>
    <xdr:pic>
      <xdr:nvPicPr>
        <xdr:cNvPr id="3" name="Picture 3" descr="Logo-PMPA-SMPG"/>
        <xdr:cNvPicPr preferRelativeResize="1">
          <a:picLocks noChangeAspect="1"/>
        </xdr:cNvPicPr>
      </xdr:nvPicPr>
      <xdr:blipFill>
        <a:blip r:embed="rId1"/>
        <a:srcRect l="10000" t="9890"/>
        <a:stretch>
          <a:fillRect/>
        </a:stretch>
      </xdr:blipFill>
      <xdr:spPr>
        <a:xfrm>
          <a:off x="0" y="85725"/>
          <a:ext cx="6000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85725</xdr:rowOff>
    </xdr:from>
    <xdr:to>
      <xdr:col>0</xdr:col>
      <xdr:colOff>600075</xdr:colOff>
      <xdr:row>0</xdr:row>
      <xdr:rowOff>866775</xdr:rowOff>
    </xdr:to>
    <xdr:pic>
      <xdr:nvPicPr>
        <xdr:cNvPr id="1" name="Picture 1" descr="Logo-PMPA-SMPG"/>
        <xdr:cNvPicPr preferRelativeResize="1">
          <a:picLocks noChangeAspect="1"/>
        </xdr:cNvPicPr>
      </xdr:nvPicPr>
      <xdr:blipFill>
        <a:blip r:embed="rId1"/>
        <a:srcRect l="10000" t="9890"/>
        <a:stretch>
          <a:fillRect/>
        </a:stretch>
      </xdr:blipFill>
      <xdr:spPr>
        <a:xfrm>
          <a:off x="0" y="85725"/>
          <a:ext cx="6000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571500</xdr:colOff>
      <xdr:row>0</xdr:row>
      <xdr:rowOff>190500</xdr:rowOff>
    </xdr:from>
    <xdr:to>
      <xdr:col>1</xdr:col>
      <xdr:colOff>1019175</xdr:colOff>
      <xdr:row>0</xdr:row>
      <xdr:rowOff>752475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71500" y="190500"/>
          <a:ext cx="362902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1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Prefeitura Municipal de Porto Alegre</a:t>
          </a:r>
          <a:r>
            <a:rPr lang="en-US" cap="none" sz="10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Secretaria Municipal de Administração e Patrimônio</a:t>
          </a:r>
          <a:r>
            <a:rPr lang="en-US" cap="none" sz="10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DSP/UCCM</a:t>
          </a:r>
        </a:p>
      </xdr:txBody>
    </xdr:sp>
    <xdr:clientData/>
  </xdr:twoCellAnchor>
  <xdr:twoCellAnchor editAs="oneCell">
    <xdr:from>
      <xdr:col>0</xdr:col>
      <xdr:colOff>0</xdr:colOff>
      <xdr:row>0</xdr:row>
      <xdr:rowOff>85725</xdr:rowOff>
    </xdr:from>
    <xdr:to>
      <xdr:col>0</xdr:col>
      <xdr:colOff>600075</xdr:colOff>
      <xdr:row>0</xdr:row>
      <xdr:rowOff>866775</xdr:rowOff>
    </xdr:to>
    <xdr:pic>
      <xdr:nvPicPr>
        <xdr:cNvPr id="3" name="Picture 3" descr="Logo-PMPA-SMPG"/>
        <xdr:cNvPicPr preferRelativeResize="1">
          <a:picLocks noChangeAspect="1"/>
        </xdr:cNvPicPr>
      </xdr:nvPicPr>
      <xdr:blipFill>
        <a:blip r:embed="rId1"/>
        <a:srcRect l="10000" t="9890"/>
        <a:stretch>
          <a:fillRect/>
        </a:stretch>
      </xdr:blipFill>
      <xdr:spPr>
        <a:xfrm>
          <a:off x="0" y="85725"/>
          <a:ext cx="6000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85725</xdr:rowOff>
    </xdr:from>
    <xdr:to>
      <xdr:col>0</xdr:col>
      <xdr:colOff>600075</xdr:colOff>
      <xdr:row>0</xdr:row>
      <xdr:rowOff>885825</xdr:rowOff>
    </xdr:to>
    <xdr:pic>
      <xdr:nvPicPr>
        <xdr:cNvPr id="1" name="Picture 1" descr="Logo-PMPA-SMPG"/>
        <xdr:cNvPicPr preferRelativeResize="1">
          <a:picLocks noChangeAspect="1"/>
        </xdr:cNvPicPr>
      </xdr:nvPicPr>
      <xdr:blipFill>
        <a:blip r:embed="rId1"/>
        <a:srcRect l="10000" t="9890"/>
        <a:stretch>
          <a:fillRect/>
        </a:stretch>
      </xdr:blipFill>
      <xdr:spPr>
        <a:xfrm>
          <a:off x="0" y="85725"/>
          <a:ext cx="6000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571500</xdr:colOff>
      <xdr:row>0</xdr:row>
      <xdr:rowOff>190500</xdr:rowOff>
    </xdr:from>
    <xdr:to>
      <xdr:col>1</xdr:col>
      <xdr:colOff>1019175</xdr:colOff>
      <xdr:row>0</xdr:row>
      <xdr:rowOff>752475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71500" y="190500"/>
          <a:ext cx="362902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1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Prefeitura Municipal de Porto Alegre</a:t>
          </a:r>
          <a:r>
            <a:rPr lang="en-US" cap="none" sz="10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Secretaria Municipal de Administração e Patrimônio</a:t>
          </a:r>
          <a:r>
            <a:rPr lang="en-US" cap="none" sz="10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DSP/UCCM</a:t>
          </a:r>
        </a:p>
      </xdr:txBody>
    </xdr:sp>
    <xdr:clientData/>
  </xdr:twoCellAnchor>
  <xdr:twoCellAnchor editAs="oneCell">
    <xdr:from>
      <xdr:col>0</xdr:col>
      <xdr:colOff>0</xdr:colOff>
      <xdr:row>0</xdr:row>
      <xdr:rowOff>85725</xdr:rowOff>
    </xdr:from>
    <xdr:to>
      <xdr:col>0</xdr:col>
      <xdr:colOff>600075</xdr:colOff>
      <xdr:row>0</xdr:row>
      <xdr:rowOff>885825</xdr:rowOff>
    </xdr:to>
    <xdr:pic>
      <xdr:nvPicPr>
        <xdr:cNvPr id="3" name="Picture 3" descr="Logo-PMPA-SMPG"/>
        <xdr:cNvPicPr preferRelativeResize="1">
          <a:picLocks noChangeAspect="1"/>
        </xdr:cNvPicPr>
      </xdr:nvPicPr>
      <xdr:blipFill>
        <a:blip r:embed="rId1"/>
        <a:srcRect l="10000" t="9890"/>
        <a:stretch>
          <a:fillRect/>
        </a:stretch>
      </xdr:blipFill>
      <xdr:spPr>
        <a:xfrm>
          <a:off x="0" y="85725"/>
          <a:ext cx="6000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0</xdr:colOff>
      <xdr:row>1</xdr:row>
      <xdr:rowOff>0</xdr:rowOff>
    </xdr:to>
    <xdr:pic>
      <xdr:nvPicPr>
        <xdr:cNvPr id="1" name="Picture 2" descr="ADM-05"/>
        <xdr:cNvPicPr preferRelativeResize="1">
          <a:picLocks noChangeAspect="1"/>
        </xdr:cNvPicPr>
      </xdr:nvPicPr>
      <xdr:blipFill>
        <a:blip r:embed="rId1"/>
        <a:srcRect l="18450" t="37612" r="18299" b="36360"/>
        <a:stretch>
          <a:fillRect/>
        </a:stretch>
      </xdr:blipFill>
      <xdr:spPr>
        <a:xfrm>
          <a:off x="0" y="0"/>
          <a:ext cx="47053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0</xdr:colOff>
      <xdr:row>1</xdr:row>
      <xdr:rowOff>0</xdr:rowOff>
    </xdr:to>
    <xdr:pic>
      <xdr:nvPicPr>
        <xdr:cNvPr id="1" name="Picture 1" descr="ADM-05"/>
        <xdr:cNvPicPr preferRelativeResize="1">
          <a:picLocks noChangeAspect="1"/>
        </xdr:cNvPicPr>
      </xdr:nvPicPr>
      <xdr:blipFill>
        <a:blip r:embed="rId1"/>
        <a:srcRect l="18450" t="37612" r="18299" b="36360"/>
        <a:stretch>
          <a:fillRect/>
        </a:stretch>
      </xdr:blipFill>
      <xdr:spPr>
        <a:xfrm>
          <a:off x="0" y="0"/>
          <a:ext cx="46196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0</xdr:colOff>
      <xdr:row>1</xdr:row>
      <xdr:rowOff>0</xdr:rowOff>
    </xdr:to>
    <xdr:pic>
      <xdr:nvPicPr>
        <xdr:cNvPr id="1" name="Picture 1" descr="ADM-05"/>
        <xdr:cNvPicPr preferRelativeResize="1">
          <a:picLocks noChangeAspect="1"/>
        </xdr:cNvPicPr>
      </xdr:nvPicPr>
      <xdr:blipFill>
        <a:blip r:embed="rId1"/>
        <a:srcRect l="18450" t="37612" r="18299" b="36360"/>
        <a:stretch>
          <a:fillRect/>
        </a:stretch>
      </xdr:blipFill>
      <xdr:spPr>
        <a:xfrm>
          <a:off x="0" y="0"/>
          <a:ext cx="45720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85725</xdr:rowOff>
    </xdr:from>
    <xdr:to>
      <xdr:col>0</xdr:col>
      <xdr:colOff>600075</xdr:colOff>
      <xdr:row>0</xdr:row>
      <xdr:rowOff>866775</xdr:rowOff>
    </xdr:to>
    <xdr:pic>
      <xdr:nvPicPr>
        <xdr:cNvPr id="1" name="Picture 1" descr="Logo-PMPA-SMPG"/>
        <xdr:cNvPicPr preferRelativeResize="1">
          <a:picLocks noChangeAspect="1"/>
        </xdr:cNvPicPr>
      </xdr:nvPicPr>
      <xdr:blipFill>
        <a:blip r:embed="rId1"/>
        <a:srcRect l="10000" t="9890"/>
        <a:stretch>
          <a:fillRect/>
        </a:stretch>
      </xdr:blipFill>
      <xdr:spPr>
        <a:xfrm>
          <a:off x="0" y="85725"/>
          <a:ext cx="6000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571500</xdr:colOff>
      <xdr:row>0</xdr:row>
      <xdr:rowOff>190500</xdr:rowOff>
    </xdr:from>
    <xdr:to>
      <xdr:col>1</xdr:col>
      <xdr:colOff>1019175</xdr:colOff>
      <xdr:row>0</xdr:row>
      <xdr:rowOff>752475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71500" y="190500"/>
          <a:ext cx="282892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Prefeitura Municipal de Porto Alegre</a:t>
          </a:r>
          <a:r>
            <a:rPr lang="en-US" cap="none" sz="10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Secretaria Municipal de Planejamento e Gestão</a:t>
          </a:r>
          <a:r>
            <a:rPr lang="en-US" cap="none" sz="10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CGPES/CSI/ECC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85725</xdr:rowOff>
    </xdr:from>
    <xdr:to>
      <xdr:col>0</xdr:col>
      <xdr:colOff>600075</xdr:colOff>
      <xdr:row>0</xdr:row>
      <xdr:rowOff>866775</xdr:rowOff>
    </xdr:to>
    <xdr:pic>
      <xdr:nvPicPr>
        <xdr:cNvPr id="1" name="Picture 1" descr="Logo-PMPA-SMPG"/>
        <xdr:cNvPicPr preferRelativeResize="1">
          <a:picLocks noChangeAspect="1"/>
        </xdr:cNvPicPr>
      </xdr:nvPicPr>
      <xdr:blipFill>
        <a:blip r:embed="rId1"/>
        <a:srcRect l="10000" t="9890"/>
        <a:stretch>
          <a:fillRect/>
        </a:stretch>
      </xdr:blipFill>
      <xdr:spPr>
        <a:xfrm>
          <a:off x="0" y="85725"/>
          <a:ext cx="6000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571500</xdr:colOff>
      <xdr:row>0</xdr:row>
      <xdr:rowOff>190500</xdr:rowOff>
    </xdr:from>
    <xdr:to>
      <xdr:col>1</xdr:col>
      <xdr:colOff>1019175</xdr:colOff>
      <xdr:row>0</xdr:row>
      <xdr:rowOff>752475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71500" y="190500"/>
          <a:ext cx="282892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Prefeitura Municipal de Porto Alegre</a:t>
          </a:r>
          <a:r>
            <a:rPr lang="en-US" cap="none" sz="10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Secretaria Municipal de Planejamento e Gestão</a:t>
          </a:r>
          <a:r>
            <a:rPr lang="en-US" cap="none" sz="10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DGPES/CSI/ECC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85725</xdr:rowOff>
    </xdr:from>
    <xdr:to>
      <xdr:col>0</xdr:col>
      <xdr:colOff>600075</xdr:colOff>
      <xdr:row>0</xdr:row>
      <xdr:rowOff>866775</xdr:rowOff>
    </xdr:to>
    <xdr:pic>
      <xdr:nvPicPr>
        <xdr:cNvPr id="1" name="Picture 1" descr="Logo-PMPA-SMPG"/>
        <xdr:cNvPicPr preferRelativeResize="1">
          <a:picLocks noChangeAspect="1"/>
        </xdr:cNvPicPr>
      </xdr:nvPicPr>
      <xdr:blipFill>
        <a:blip r:embed="rId1"/>
        <a:srcRect l="10000" t="9890"/>
        <a:stretch>
          <a:fillRect/>
        </a:stretch>
      </xdr:blipFill>
      <xdr:spPr>
        <a:xfrm>
          <a:off x="0" y="85725"/>
          <a:ext cx="6000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571500</xdr:colOff>
      <xdr:row>0</xdr:row>
      <xdr:rowOff>190500</xdr:rowOff>
    </xdr:from>
    <xdr:to>
      <xdr:col>1</xdr:col>
      <xdr:colOff>1019175</xdr:colOff>
      <xdr:row>0</xdr:row>
      <xdr:rowOff>752475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71500" y="190500"/>
          <a:ext cx="282892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Prefeitura Municipal de Porto Alegre</a:t>
          </a:r>
          <a:r>
            <a:rPr lang="en-US" cap="none" sz="10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Secretaria Municipal de Planejamento e Gestão</a:t>
          </a:r>
          <a:r>
            <a:rPr lang="en-US" cap="none" sz="10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DGPES/CSI/ECC</a:t>
          </a:r>
        </a:p>
      </xdr:txBody>
    </xdr:sp>
    <xdr:clientData/>
  </xdr:twoCellAnchor>
  <xdr:twoCellAnchor editAs="oneCell">
    <xdr:from>
      <xdr:col>0</xdr:col>
      <xdr:colOff>0</xdr:colOff>
      <xdr:row>0</xdr:row>
      <xdr:rowOff>85725</xdr:rowOff>
    </xdr:from>
    <xdr:to>
      <xdr:col>0</xdr:col>
      <xdr:colOff>600075</xdr:colOff>
      <xdr:row>0</xdr:row>
      <xdr:rowOff>866775</xdr:rowOff>
    </xdr:to>
    <xdr:pic>
      <xdr:nvPicPr>
        <xdr:cNvPr id="3" name="Picture 3" descr="Logo-PMPA-SMPG"/>
        <xdr:cNvPicPr preferRelativeResize="1">
          <a:picLocks noChangeAspect="1"/>
        </xdr:cNvPicPr>
      </xdr:nvPicPr>
      <xdr:blipFill>
        <a:blip r:embed="rId1"/>
        <a:srcRect l="10000" t="9890"/>
        <a:stretch>
          <a:fillRect/>
        </a:stretch>
      </xdr:blipFill>
      <xdr:spPr>
        <a:xfrm>
          <a:off x="0" y="85725"/>
          <a:ext cx="6000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571500</xdr:colOff>
      <xdr:row>0</xdr:row>
      <xdr:rowOff>190500</xdr:rowOff>
    </xdr:from>
    <xdr:to>
      <xdr:col>1</xdr:col>
      <xdr:colOff>1019175</xdr:colOff>
      <xdr:row>0</xdr:row>
      <xdr:rowOff>752475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571500" y="190500"/>
          <a:ext cx="282892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Prefeitura Municipal de Porto Alegre</a:t>
          </a:r>
          <a:r>
            <a:rPr lang="en-US" cap="none" sz="10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Secretaria Municipal de Planejamento e Gestão</a:t>
          </a:r>
          <a:r>
            <a:rPr lang="en-US" cap="none" sz="10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DGPES/CSI/ECC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85725</xdr:rowOff>
    </xdr:from>
    <xdr:to>
      <xdr:col>0</xdr:col>
      <xdr:colOff>600075</xdr:colOff>
      <xdr:row>0</xdr:row>
      <xdr:rowOff>866775</xdr:rowOff>
    </xdr:to>
    <xdr:pic>
      <xdr:nvPicPr>
        <xdr:cNvPr id="1" name="Picture 1" descr="Logo-PMPA-SMPG"/>
        <xdr:cNvPicPr preferRelativeResize="1">
          <a:picLocks noChangeAspect="1"/>
        </xdr:cNvPicPr>
      </xdr:nvPicPr>
      <xdr:blipFill>
        <a:blip r:embed="rId1"/>
        <a:srcRect l="10000" t="9890"/>
        <a:stretch>
          <a:fillRect/>
        </a:stretch>
      </xdr:blipFill>
      <xdr:spPr>
        <a:xfrm>
          <a:off x="0" y="85725"/>
          <a:ext cx="6000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571500</xdr:colOff>
      <xdr:row>0</xdr:row>
      <xdr:rowOff>190500</xdr:rowOff>
    </xdr:from>
    <xdr:to>
      <xdr:col>1</xdr:col>
      <xdr:colOff>1019175</xdr:colOff>
      <xdr:row>0</xdr:row>
      <xdr:rowOff>752475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71500" y="190500"/>
          <a:ext cx="317182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Prefeitura Municipal de Porto Alegre</a:t>
          </a:r>
          <a:r>
            <a:rPr lang="en-US" cap="none" sz="10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Secretaria Municipal de Planejamento e Gestão</a:t>
          </a:r>
          <a:r>
            <a:rPr lang="en-US" cap="none" sz="10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DGPES/CSI/ECC</a:t>
          </a:r>
        </a:p>
      </xdr:txBody>
    </xdr:sp>
    <xdr:clientData/>
  </xdr:twoCellAnchor>
  <xdr:twoCellAnchor editAs="oneCell">
    <xdr:from>
      <xdr:col>0</xdr:col>
      <xdr:colOff>0</xdr:colOff>
      <xdr:row>0</xdr:row>
      <xdr:rowOff>85725</xdr:rowOff>
    </xdr:from>
    <xdr:to>
      <xdr:col>0</xdr:col>
      <xdr:colOff>600075</xdr:colOff>
      <xdr:row>0</xdr:row>
      <xdr:rowOff>866775</xdr:rowOff>
    </xdr:to>
    <xdr:pic>
      <xdr:nvPicPr>
        <xdr:cNvPr id="3" name="Picture 3" descr="Logo-PMPA-SMPG"/>
        <xdr:cNvPicPr preferRelativeResize="1">
          <a:picLocks noChangeAspect="1"/>
        </xdr:cNvPicPr>
      </xdr:nvPicPr>
      <xdr:blipFill>
        <a:blip r:embed="rId1"/>
        <a:srcRect l="10000" t="9890"/>
        <a:stretch>
          <a:fillRect/>
        </a:stretch>
      </xdr:blipFill>
      <xdr:spPr>
        <a:xfrm>
          <a:off x="0" y="85725"/>
          <a:ext cx="6000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571500</xdr:colOff>
      <xdr:row>0</xdr:row>
      <xdr:rowOff>190500</xdr:rowOff>
    </xdr:from>
    <xdr:to>
      <xdr:col>1</xdr:col>
      <xdr:colOff>1019175</xdr:colOff>
      <xdr:row>0</xdr:row>
      <xdr:rowOff>752475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571500" y="190500"/>
          <a:ext cx="317182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Prefeitura Municipal de Porto Alegre</a:t>
          </a:r>
          <a:r>
            <a:rPr lang="en-US" cap="none" sz="10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Secretaria Municipal de Planejamento e Gestão</a:t>
          </a:r>
          <a:r>
            <a:rPr lang="en-US" cap="none" sz="10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DGPES/CSI/ECC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85725</xdr:rowOff>
    </xdr:from>
    <xdr:to>
      <xdr:col>0</xdr:col>
      <xdr:colOff>600075</xdr:colOff>
      <xdr:row>0</xdr:row>
      <xdr:rowOff>866775</xdr:rowOff>
    </xdr:to>
    <xdr:pic>
      <xdr:nvPicPr>
        <xdr:cNvPr id="1" name="Picture 1" descr="Logo-PMPA-SMPG"/>
        <xdr:cNvPicPr preferRelativeResize="1">
          <a:picLocks noChangeAspect="1"/>
        </xdr:cNvPicPr>
      </xdr:nvPicPr>
      <xdr:blipFill>
        <a:blip r:embed="rId1"/>
        <a:srcRect l="10000" t="9890"/>
        <a:stretch>
          <a:fillRect/>
        </a:stretch>
      </xdr:blipFill>
      <xdr:spPr>
        <a:xfrm>
          <a:off x="0" y="85725"/>
          <a:ext cx="6000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571500</xdr:colOff>
      <xdr:row>0</xdr:row>
      <xdr:rowOff>190500</xdr:rowOff>
    </xdr:from>
    <xdr:to>
      <xdr:col>1</xdr:col>
      <xdr:colOff>1019175</xdr:colOff>
      <xdr:row>0</xdr:row>
      <xdr:rowOff>752475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71500" y="190500"/>
          <a:ext cx="29337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Prefeitura Municipal de Porto Alegre</a:t>
          </a:r>
          <a:r>
            <a:rPr lang="en-US" cap="none" sz="10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Secretaria Municipal de Administração e Patrimônio</a:t>
          </a:r>
          <a:r>
            <a:rPr lang="en-US" cap="none" sz="10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DGPES/CSI/ECC</a:t>
          </a:r>
        </a:p>
      </xdr:txBody>
    </xdr:sp>
    <xdr:clientData/>
  </xdr:twoCellAnchor>
  <xdr:twoCellAnchor editAs="oneCell">
    <xdr:from>
      <xdr:col>0</xdr:col>
      <xdr:colOff>0</xdr:colOff>
      <xdr:row>0</xdr:row>
      <xdr:rowOff>85725</xdr:rowOff>
    </xdr:from>
    <xdr:to>
      <xdr:col>0</xdr:col>
      <xdr:colOff>600075</xdr:colOff>
      <xdr:row>0</xdr:row>
      <xdr:rowOff>866775</xdr:rowOff>
    </xdr:to>
    <xdr:pic>
      <xdr:nvPicPr>
        <xdr:cNvPr id="3" name="Picture 3" descr="Logo-PMPA-SMPG"/>
        <xdr:cNvPicPr preferRelativeResize="1">
          <a:picLocks noChangeAspect="1"/>
        </xdr:cNvPicPr>
      </xdr:nvPicPr>
      <xdr:blipFill>
        <a:blip r:embed="rId1"/>
        <a:srcRect l="10000" t="9890"/>
        <a:stretch>
          <a:fillRect/>
        </a:stretch>
      </xdr:blipFill>
      <xdr:spPr>
        <a:xfrm>
          <a:off x="0" y="85725"/>
          <a:ext cx="6000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AQ1574"/>
  <sheetViews>
    <sheetView showGridLines="0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3" sqref="A3"/>
      <selection pane="bottomRight" activeCell="A3" sqref="A3:A4"/>
    </sheetView>
  </sheetViews>
  <sheetFormatPr defaultColWidth="9.140625" defaultRowHeight="12.75"/>
  <cols>
    <col min="1" max="1" width="31.28125" style="1" bestFit="1" customWidth="1"/>
    <col min="2" max="2" width="13.7109375" style="5" customWidth="1"/>
    <col min="3" max="3" width="9.140625" style="5" bestFit="1" customWidth="1"/>
    <col min="4" max="4" width="16.00390625" style="1" customWidth="1"/>
    <col min="5" max="5" width="11.421875" style="5" customWidth="1"/>
    <col min="6" max="6" width="16.140625" style="5" customWidth="1"/>
    <col min="7" max="7" width="12.7109375" style="1" bestFit="1" customWidth="1"/>
    <col min="8" max="8" width="12.421875" style="2" bestFit="1" customWidth="1"/>
    <col min="9" max="9" width="14.00390625" style="2" bestFit="1" customWidth="1"/>
    <col min="10" max="10" width="13.421875" style="1" bestFit="1" customWidth="1"/>
    <col min="11" max="11" width="12.421875" style="2" bestFit="1" customWidth="1"/>
    <col min="12" max="12" width="14.00390625" style="2" bestFit="1" customWidth="1"/>
    <col min="13" max="13" width="12.7109375" style="1" bestFit="1" customWidth="1"/>
    <col min="14" max="14" width="12.421875" style="2" bestFit="1" customWidth="1"/>
    <col min="15" max="15" width="14.00390625" style="2" bestFit="1" customWidth="1"/>
    <col min="16" max="16" width="12.7109375" style="1" bestFit="1" customWidth="1"/>
    <col min="17" max="17" width="12.421875" style="2" bestFit="1" customWidth="1"/>
    <col min="18" max="18" width="14.00390625" style="2" bestFit="1" customWidth="1"/>
    <col min="19" max="19" width="12.7109375" style="1" bestFit="1" customWidth="1"/>
    <col min="20" max="20" width="12.421875" style="2" bestFit="1" customWidth="1"/>
    <col min="21" max="21" width="14.00390625" style="2" bestFit="1" customWidth="1"/>
    <col min="22" max="22" width="12.7109375" style="1" bestFit="1" customWidth="1"/>
    <col min="23" max="23" width="12.421875" style="2" bestFit="1" customWidth="1"/>
    <col min="24" max="24" width="14.00390625" style="2" bestFit="1" customWidth="1"/>
    <col min="25" max="25" width="12.7109375" style="1" bestFit="1" customWidth="1"/>
    <col min="26" max="26" width="12.421875" style="2" bestFit="1" customWidth="1"/>
    <col min="27" max="27" width="14.00390625" style="2" bestFit="1" customWidth="1"/>
    <col min="28" max="28" width="12.7109375" style="6" bestFit="1" customWidth="1"/>
    <col min="29" max="29" width="12.421875" style="2" bestFit="1" customWidth="1"/>
    <col min="30" max="30" width="14.00390625" style="2" bestFit="1" customWidth="1"/>
    <col min="31" max="31" width="12.7109375" style="1" bestFit="1" customWidth="1"/>
    <col min="32" max="32" width="12.421875" style="2" bestFit="1" customWidth="1"/>
    <col min="33" max="33" width="14.00390625" style="2" bestFit="1" customWidth="1"/>
    <col min="34" max="34" width="12.7109375" style="1" bestFit="1" customWidth="1"/>
    <col min="35" max="35" width="12.7109375" style="2" bestFit="1" customWidth="1"/>
    <col min="36" max="36" width="14.00390625" style="2" bestFit="1" customWidth="1"/>
    <col min="37" max="37" width="12.7109375" style="1" bestFit="1" customWidth="1"/>
    <col min="38" max="38" width="12.7109375" style="2" bestFit="1" customWidth="1"/>
    <col min="39" max="39" width="14.00390625" style="2" bestFit="1" customWidth="1"/>
    <col min="40" max="40" width="12.7109375" style="1" bestFit="1" customWidth="1"/>
    <col min="41" max="41" width="12.7109375" style="2" bestFit="1" customWidth="1"/>
    <col min="42" max="42" width="13.8515625" style="2" bestFit="1" customWidth="1"/>
    <col min="43" max="43" width="40.421875" style="8" bestFit="1" customWidth="1"/>
    <col min="44" max="16384" width="9.140625" style="3" customWidth="1"/>
  </cols>
  <sheetData>
    <row r="1" ht="76.5" customHeight="1">
      <c r="AQ1" s="7"/>
    </row>
    <row r="2" spans="1:43" ht="13.5" thickBot="1">
      <c r="A2" s="407" t="s">
        <v>514</v>
      </c>
      <c r="B2" s="407"/>
      <c r="C2" s="407"/>
      <c r="D2" s="407"/>
      <c r="E2" s="407"/>
      <c r="F2" s="407"/>
      <c r="G2" s="407"/>
      <c r="H2" s="407"/>
      <c r="I2" s="407"/>
      <c r="J2" s="407"/>
      <c r="K2" s="407"/>
      <c r="L2" s="407"/>
      <c r="M2" s="407"/>
      <c r="N2" s="407"/>
      <c r="O2" s="407"/>
      <c r="P2" s="407"/>
      <c r="Q2" s="407"/>
      <c r="R2" s="407"/>
      <c r="S2" s="407"/>
      <c r="T2" s="407"/>
      <c r="U2" s="407"/>
      <c r="V2" s="407"/>
      <c r="W2" s="407"/>
      <c r="X2" s="407"/>
      <c r="Y2" s="407"/>
      <c r="Z2" s="407"/>
      <c r="AA2" s="407"/>
      <c r="AB2" s="407"/>
      <c r="AC2" s="407"/>
      <c r="AD2" s="407"/>
      <c r="AE2" s="407"/>
      <c r="AF2" s="407"/>
      <c r="AG2" s="407"/>
      <c r="AH2" s="407"/>
      <c r="AI2" s="407"/>
      <c r="AJ2" s="407"/>
      <c r="AK2" s="407"/>
      <c r="AL2" s="407"/>
      <c r="AM2" s="407"/>
      <c r="AN2" s="407"/>
      <c r="AO2" s="407"/>
      <c r="AP2" s="407"/>
      <c r="AQ2" s="407"/>
    </row>
    <row r="3" spans="1:43" ht="12.75">
      <c r="A3" s="401" t="s">
        <v>0</v>
      </c>
      <c r="B3" s="397" t="s">
        <v>1</v>
      </c>
      <c r="C3" s="397" t="s">
        <v>2</v>
      </c>
      <c r="D3" s="397" t="s">
        <v>3</v>
      </c>
      <c r="E3" s="397" t="s">
        <v>81</v>
      </c>
      <c r="F3" s="397" t="s">
        <v>5</v>
      </c>
      <c r="G3" s="403" t="s">
        <v>114</v>
      </c>
      <c r="H3" s="403"/>
      <c r="I3" s="403"/>
      <c r="J3" s="397" t="s">
        <v>115</v>
      </c>
      <c r="K3" s="397"/>
      <c r="L3" s="397"/>
      <c r="M3" s="403" t="s">
        <v>116</v>
      </c>
      <c r="N3" s="403"/>
      <c r="O3" s="403"/>
      <c r="P3" s="403" t="s">
        <v>117</v>
      </c>
      <c r="Q3" s="403"/>
      <c r="R3" s="403"/>
      <c r="S3" s="403" t="s">
        <v>118</v>
      </c>
      <c r="T3" s="403"/>
      <c r="U3" s="403"/>
      <c r="V3" s="403" t="s">
        <v>119</v>
      </c>
      <c r="W3" s="403"/>
      <c r="X3" s="403"/>
      <c r="Y3" s="403" t="s">
        <v>142</v>
      </c>
      <c r="Z3" s="403"/>
      <c r="AA3" s="403"/>
      <c r="AB3" s="403" t="s">
        <v>120</v>
      </c>
      <c r="AC3" s="403"/>
      <c r="AD3" s="403"/>
      <c r="AE3" s="403" t="s">
        <v>121</v>
      </c>
      <c r="AF3" s="403"/>
      <c r="AG3" s="403"/>
      <c r="AH3" s="404" t="s">
        <v>122</v>
      </c>
      <c r="AI3" s="405"/>
      <c r="AJ3" s="406"/>
      <c r="AK3" s="403" t="s">
        <v>123</v>
      </c>
      <c r="AL3" s="403"/>
      <c r="AM3" s="403"/>
      <c r="AN3" s="403" t="s">
        <v>124</v>
      </c>
      <c r="AO3" s="403"/>
      <c r="AP3" s="403"/>
      <c r="AQ3" s="399" t="s">
        <v>82</v>
      </c>
    </row>
    <row r="4" spans="1:43" s="4" customFormat="1" ht="36.75" thickBot="1">
      <c r="A4" s="402"/>
      <c r="B4" s="398"/>
      <c r="C4" s="398"/>
      <c r="D4" s="398"/>
      <c r="E4" s="398"/>
      <c r="F4" s="398"/>
      <c r="G4" s="12" t="s">
        <v>113</v>
      </c>
      <c r="H4" s="11" t="s">
        <v>125</v>
      </c>
      <c r="I4" s="11" t="s">
        <v>140</v>
      </c>
      <c r="J4" s="12" t="s">
        <v>113</v>
      </c>
      <c r="K4" s="11" t="s">
        <v>125</v>
      </c>
      <c r="L4" s="11" t="s">
        <v>140</v>
      </c>
      <c r="M4" s="12" t="s">
        <v>113</v>
      </c>
      <c r="N4" s="11" t="s">
        <v>125</v>
      </c>
      <c r="O4" s="11" t="s">
        <v>140</v>
      </c>
      <c r="P4" s="12" t="s">
        <v>113</v>
      </c>
      <c r="Q4" s="11" t="s">
        <v>125</v>
      </c>
      <c r="R4" s="11" t="s">
        <v>140</v>
      </c>
      <c r="S4" s="12" t="s">
        <v>113</v>
      </c>
      <c r="T4" s="11" t="s">
        <v>125</v>
      </c>
      <c r="U4" s="11" t="s">
        <v>140</v>
      </c>
      <c r="V4" s="12" t="s">
        <v>113</v>
      </c>
      <c r="W4" s="11" t="s">
        <v>125</v>
      </c>
      <c r="X4" s="11" t="s">
        <v>140</v>
      </c>
      <c r="Y4" s="12" t="s">
        <v>113</v>
      </c>
      <c r="Z4" s="11" t="s">
        <v>125</v>
      </c>
      <c r="AA4" s="11" t="s">
        <v>140</v>
      </c>
      <c r="AB4" s="22" t="s">
        <v>113</v>
      </c>
      <c r="AC4" s="11" t="s">
        <v>125</v>
      </c>
      <c r="AD4" s="11" t="s">
        <v>140</v>
      </c>
      <c r="AE4" s="12" t="s">
        <v>113</v>
      </c>
      <c r="AF4" s="11" t="s">
        <v>125</v>
      </c>
      <c r="AG4" s="11" t="s">
        <v>140</v>
      </c>
      <c r="AH4" s="12" t="s">
        <v>113</v>
      </c>
      <c r="AI4" s="11" t="s">
        <v>125</v>
      </c>
      <c r="AJ4" s="11" t="s">
        <v>140</v>
      </c>
      <c r="AK4" s="12" t="s">
        <v>113</v>
      </c>
      <c r="AL4" s="11" t="s">
        <v>125</v>
      </c>
      <c r="AM4" s="11" t="s">
        <v>140</v>
      </c>
      <c r="AN4" s="12" t="s">
        <v>113</v>
      </c>
      <c r="AO4" s="11" t="s">
        <v>125</v>
      </c>
      <c r="AP4" s="11" t="s">
        <v>140</v>
      </c>
      <c r="AQ4" s="400"/>
    </row>
    <row r="5" spans="1:43" ht="24">
      <c r="A5" s="23" t="s">
        <v>85</v>
      </c>
      <c r="B5" s="24" t="s">
        <v>128</v>
      </c>
      <c r="C5" s="24" t="s">
        <v>14</v>
      </c>
      <c r="D5" s="24" t="s">
        <v>86</v>
      </c>
      <c r="E5" s="25">
        <v>41498</v>
      </c>
      <c r="F5" s="24" t="s">
        <v>87</v>
      </c>
      <c r="G5" s="26" t="s">
        <v>141</v>
      </c>
      <c r="H5" s="26" t="s">
        <v>141</v>
      </c>
      <c r="I5" s="26" t="s">
        <v>141</v>
      </c>
      <c r="J5" s="26" t="s">
        <v>141</v>
      </c>
      <c r="K5" s="26" t="s">
        <v>141</v>
      </c>
      <c r="L5" s="26" t="s">
        <v>141</v>
      </c>
      <c r="M5" s="26" t="s">
        <v>141</v>
      </c>
      <c r="N5" s="26" t="s">
        <v>141</v>
      </c>
      <c r="O5" s="26" t="s">
        <v>141</v>
      </c>
      <c r="P5" s="26" t="s">
        <v>141</v>
      </c>
      <c r="Q5" s="26" t="s">
        <v>141</v>
      </c>
      <c r="R5" s="26" t="s">
        <v>141</v>
      </c>
      <c r="S5" s="26" t="s">
        <v>141</v>
      </c>
      <c r="T5" s="26" t="s">
        <v>141</v>
      </c>
      <c r="U5" s="26" t="s">
        <v>141</v>
      </c>
      <c r="V5" s="26" t="s">
        <v>141</v>
      </c>
      <c r="W5" s="26" t="s">
        <v>141</v>
      </c>
      <c r="X5" s="26" t="s">
        <v>141</v>
      </c>
      <c r="Y5" s="26" t="s">
        <v>141</v>
      </c>
      <c r="Z5" s="26" t="s">
        <v>141</v>
      </c>
      <c r="AA5" s="26" t="s">
        <v>141</v>
      </c>
      <c r="AB5" s="27">
        <v>2916.64</v>
      </c>
      <c r="AC5" s="28">
        <v>673.05</v>
      </c>
      <c r="AD5" s="28">
        <v>3586.69</v>
      </c>
      <c r="AE5" s="27">
        <v>4480.49</v>
      </c>
      <c r="AF5" s="28">
        <v>1094.99</v>
      </c>
      <c r="AG5" s="28">
        <v>5515.48</v>
      </c>
      <c r="AH5" s="27">
        <v>4480.49</v>
      </c>
      <c r="AI5" s="28">
        <v>1094.99</v>
      </c>
      <c r="AJ5" s="28">
        <v>5515.48</v>
      </c>
      <c r="AK5" s="27">
        <v>4480.49</v>
      </c>
      <c r="AL5" s="28">
        <v>1094.99</v>
      </c>
      <c r="AM5" s="28">
        <v>5515.48</v>
      </c>
      <c r="AN5" s="27">
        <v>4524.54</v>
      </c>
      <c r="AO5" s="28">
        <v>1045.17</v>
      </c>
      <c r="AP5" s="29">
        <v>5569.71</v>
      </c>
      <c r="AQ5" s="30" t="s">
        <v>477</v>
      </c>
    </row>
    <row r="6" spans="1:43" ht="24">
      <c r="A6" s="31" t="s">
        <v>369</v>
      </c>
      <c r="B6" s="32" t="s">
        <v>127</v>
      </c>
      <c r="C6" s="32" t="s">
        <v>6</v>
      </c>
      <c r="D6" s="32" t="s">
        <v>370</v>
      </c>
      <c r="E6" s="33">
        <v>41563</v>
      </c>
      <c r="F6" s="32" t="s">
        <v>371</v>
      </c>
      <c r="G6" s="34" t="s">
        <v>141</v>
      </c>
      <c r="H6" s="34" t="s">
        <v>141</v>
      </c>
      <c r="I6" s="34" t="s">
        <v>141</v>
      </c>
      <c r="J6" s="34" t="s">
        <v>141</v>
      </c>
      <c r="K6" s="34" t="s">
        <v>141</v>
      </c>
      <c r="L6" s="34" t="s">
        <v>141</v>
      </c>
      <c r="M6" s="34" t="s">
        <v>141</v>
      </c>
      <c r="N6" s="34" t="s">
        <v>141</v>
      </c>
      <c r="O6" s="34" t="s">
        <v>141</v>
      </c>
      <c r="P6" s="34" t="s">
        <v>141</v>
      </c>
      <c r="Q6" s="34" t="s">
        <v>141</v>
      </c>
      <c r="R6" s="34" t="s">
        <v>141</v>
      </c>
      <c r="S6" s="34" t="s">
        <v>141</v>
      </c>
      <c r="T6" s="34" t="s">
        <v>141</v>
      </c>
      <c r="U6" s="34" t="s">
        <v>141</v>
      </c>
      <c r="V6" s="34" t="s">
        <v>141</v>
      </c>
      <c r="W6" s="34" t="s">
        <v>141</v>
      </c>
      <c r="X6" s="34" t="s">
        <v>141</v>
      </c>
      <c r="Y6" s="34" t="s">
        <v>141</v>
      </c>
      <c r="Z6" s="34" t="s">
        <v>141</v>
      </c>
      <c r="AA6" s="34" t="s">
        <v>141</v>
      </c>
      <c r="AB6" s="34" t="s">
        <v>141</v>
      </c>
      <c r="AC6" s="34" t="s">
        <v>141</v>
      </c>
      <c r="AD6" s="34" t="s">
        <v>141</v>
      </c>
      <c r="AE6" s="34" t="s">
        <v>141</v>
      </c>
      <c r="AF6" s="34" t="s">
        <v>141</v>
      </c>
      <c r="AG6" s="34" t="s">
        <v>141</v>
      </c>
      <c r="AH6" s="35">
        <v>870.93</v>
      </c>
      <c r="AI6" s="36">
        <v>120.63</v>
      </c>
      <c r="AJ6" s="36">
        <f>SUM(AH6:AI6)</f>
        <v>991.56</v>
      </c>
      <c r="AK6" s="35">
        <v>1900.2</v>
      </c>
      <c r="AL6" s="36">
        <v>263.97</v>
      </c>
      <c r="AM6" s="36">
        <v>2164.17</v>
      </c>
      <c r="AN6" s="35">
        <v>1919.45</v>
      </c>
      <c r="AO6" s="36">
        <v>266.71</v>
      </c>
      <c r="AP6" s="37">
        <v>2186.16</v>
      </c>
      <c r="AQ6" s="16" t="s">
        <v>478</v>
      </c>
    </row>
    <row r="7" spans="1:43" ht="24">
      <c r="A7" s="14" t="s">
        <v>13</v>
      </c>
      <c r="B7" s="13" t="s">
        <v>127</v>
      </c>
      <c r="C7" s="13" t="s">
        <v>14</v>
      </c>
      <c r="D7" s="13" t="s">
        <v>171</v>
      </c>
      <c r="E7" s="38">
        <v>39142</v>
      </c>
      <c r="F7" s="13" t="s">
        <v>112</v>
      </c>
      <c r="G7" s="39">
        <v>1219.6</v>
      </c>
      <c r="H7" s="39">
        <v>139.33</v>
      </c>
      <c r="I7" s="39">
        <v>1358.93</v>
      </c>
      <c r="J7" s="39">
        <v>1261.97</v>
      </c>
      <c r="K7" s="39">
        <v>147.69</v>
      </c>
      <c r="L7" s="39">
        <v>1409.66</v>
      </c>
      <c r="M7" s="39">
        <v>1261.97</v>
      </c>
      <c r="N7" s="39">
        <v>147.69</v>
      </c>
      <c r="O7" s="39">
        <v>1409.66</v>
      </c>
      <c r="P7" s="39">
        <v>1129.92</v>
      </c>
      <c r="Q7" s="39">
        <v>147.69</v>
      </c>
      <c r="R7" s="39">
        <v>1277.61</v>
      </c>
      <c r="S7" s="39">
        <v>1167.89</v>
      </c>
      <c r="T7" s="39">
        <v>154.1</v>
      </c>
      <c r="U7" s="39">
        <v>1321.99</v>
      </c>
      <c r="V7" s="39">
        <v>1162.19</v>
      </c>
      <c r="W7" s="39">
        <v>154.1</v>
      </c>
      <c r="X7" s="39">
        <v>1316.29</v>
      </c>
      <c r="Y7" s="39">
        <v>1176.99</v>
      </c>
      <c r="Z7" s="39">
        <v>154.1</v>
      </c>
      <c r="AA7" s="39">
        <v>1331.09</v>
      </c>
      <c r="AB7" s="39">
        <v>1171.39</v>
      </c>
      <c r="AC7" s="39">
        <v>154.1</v>
      </c>
      <c r="AD7" s="39">
        <v>1325.49</v>
      </c>
      <c r="AE7" s="39">
        <v>1160.19</v>
      </c>
      <c r="AF7" s="39">
        <v>154.1</v>
      </c>
      <c r="AG7" s="39">
        <v>1314.29</v>
      </c>
      <c r="AH7" s="39">
        <v>1176.99</v>
      </c>
      <c r="AI7" s="39">
        <v>154.1</v>
      </c>
      <c r="AJ7" s="39">
        <v>1331.09</v>
      </c>
      <c r="AK7" s="39">
        <v>1228.32</v>
      </c>
      <c r="AL7" s="39">
        <v>164.14</v>
      </c>
      <c r="AM7" s="39">
        <v>1392.46</v>
      </c>
      <c r="AN7" s="39">
        <v>1233.92</v>
      </c>
      <c r="AO7" s="39">
        <v>164.14</v>
      </c>
      <c r="AP7" s="40">
        <v>1398.06</v>
      </c>
      <c r="AQ7" s="16" t="s">
        <v>479</v>
      </c>
    </row>
    <row r="8" spans="1:43" ht="12.75">
      <c r="A8" s="14" t="s">
        <v>231</v>
      </c>
      <c r="B8" s="13" t="s">
        <v>222</v>
      </c>
      <c r="C8" s="13" t="s">
        <v>4</v>
      </c>
      <c r="D8" s="13" t="s">
        <v>232</v>
      </c>
      <c r="E8" s="38">
        <v>40323</v>
      </c>
      <c r="F8" s="13" t="s">
        <v>233</v>
      </c>
      <c r="G8" s="39">
        <v>1368.74</v>
      </c>
      <c r="H8" s="39">
        <v>194.5</v>
      </c>
      <c r="I8" s="39">
        <v>1563.24</v>
      </c>
      <c r="J8" s="39">
        <v>1450.86</v>
      </c>
      <c r="K8" s="39">
        <v>206.17</v>
      </c>
      <c r="L8" s="39">
        <v>1657.03</v>
      </c>
      <c r="M8" s="39">
        <v>1450.86</v>
      </c>
      <c r="N8" s="39">
        <v>206.17</v>
      </c>
      <c r="O8" s="39">
        <v>1657.03</v>
      </c>
      <c r="P8" s="39">
        <v>1450.86</v>
      </c>
      <c r="Q8" s="39">
        <v>206.17</v>
      </c>
      <c r="R8" s="39">
        <v>1657.03</v>
      </c>
      <c r="S8" s="39">
        <v>1450.86</v>
      </c>
      <c r="T8" s="39">
        <v>206.17</v>
      </c>
      <c r="U8" s="39">
        <v>1657.03</v>
      </c>
      <c r="V8" s="39">
        <v>1450.86</v>
      </c>
      <c r="W8" s="39">
        <v>206.17</v>
      </c>
      <c r="X8" s="39">
        <v>1657.03</v>
      </c>
      <c r="Y8" s="39">
        <v>1450.86</v>
      </c>
      <c r="Z8" s="39">
        <v>206.17</v>
      </c>
      <c r="AA8" s="39">
        <v>1657.03</v>
      </c>
      <c r="AB8" s="39">
        <v>1450.86</v>
      </c>
      <c r="AC8" s="39">
        <v>206.17</v>
      </c>
      <c r="AD8" s="39">
        <v>1657.03</v>
      </c>
      <c r="AE8" s="39">
        <v>1450.86</v>
      </c>
      <c r="AF8" s="39">
        <v>206.17</v>
      </c>
      <c r="AG8" s="39">
        <v>1657.03</v>
      </c>
      <c r="AH8" s="39">
        <v>1450.86</v>
      </c>
      <c r="AI8" s="39">
        <v>206.17</v>
      </c>
      <c r="AJ8" s="39">
        <v>1657.03</v>
      </c>
      <c r="AK8" s="39">
        <v>1545.16</v>
      </c>
      <c r="AL8" s="39">
        <v>219.58</v>
      </c>
      <c r="AM8" s="39">
        <v>1764.74</v>
      </c>
      <c r="AN8" s="39">
        <v>1545.16</v>
      </c>
      <c r="AO8" s="39">
        <v>219.58</v>
      </c>
      <c r="AP8" s="39">
        <v>1764.74</v>
      </c>
      <c r="AQ8" s="15" t="s">
        <v>480</v>
      </c>
    </row>
    <row r="9" spans="1:43" ht="12.75">
      <c r="A9" s="14" t="s">
        <v>156</v>
      </c>
      <c r="B9" s="13" t="s">
        <v>127</v>
      </c>
      <c r="C9" s="13" t="s">
        <v>14</v>
      </c>
      <c r="D9" s="13" t="s">
        <v>157</v>
      </c>
      <c r="E9" s="38">
        <v>40909</v>
      </c>
      <c r="F9" s="13" t="s">
        <v>158</v>
      </c>
      <c r="G9" s="39">
        <v>1084.94</v>
      </c>
      <c r="H9" s="39">
        <v>144.09</v>
      </c>
      <c r="I9" s="41">
        <v>1229.03</v>
      </c>
      <c r="J9" s="39">
        <v>1145.77</v>
      </c>
      <c r="K9" s="39">
        <v>154.93</v>
      </c>
      <c r="L9" s="39">
        <v>1300.7</v>
      </c>
      <c r="M9" s="39">
        <v>1219.49</v>
      </c>
      <c r="N9" s="39">
        <v>154.93</v>
      </c>
      <c r="O9" s="39">
        <f>SUM(M9:N9)</f>
        <v>1374.42</v>
      </c>
      <c r="P9" s="39">
        <v>1231.94</v>
      </c>
      <c r="Q9" s="39">
        <v>154.93</v>
      </c>
      <c r="R9" s="39">
        <f>SUM(P9:Q9)</f>
        <v>1386.8700000000001</v>
      </c>
      <c r="S9" s="39">
        <v>1240.45</v>
      </c>
      <c r="T9" s="39">
        <v>154.93</v>
      </c>
      <c r="U9" s="39">
        <f>SUM(S9:T9)</f>
        <v>1395.38</v>
      </c>
      <c r="V9" s="39">
        <v>1238.02</v>
      </c>
      <c r="W9" s="39">
        <v>154.93</v>
      </c>
      <c r="X9" s="39">
        <f>SUM(V9:W9)</f>
        <v>1392.95</v>
      </c>
      <c r="Y9" s="39">
        <v>1252.82</v>
      </c>
      <c r="Z9" s="39">
        <v>152.72</v>
      </c>
      <c r="AA9" s="39">
        <f>SUM(Y9:Z9)</f>
        <v>1405.54</v>
      </c>
      <c r="AB9" s="39">
        <v>1410.98</v>
      </c>
      <c r="AC9" s="39">
        <v>152.72</v>
      </c>
      <c r="AD9" s="39">
        <v>1563.7</v>
      </c>
      <c r="AE9" s="39">
        <v>1399.78</v>
      </c>
      <c r="AF9" s="39">
        <v>152.72</v>
      </c>
      <c r="AG9" s="39">
        <f>SUM(AE9:AF9)</f>
        <v>1552.5</v>
      </c>
      <c r="AH9" s="39">
        <v>1416.58</v>
      </c>
      <c r="AI9" s="39">
        <v>152.72</v>
      </c>
      <c r="AJ9" s="39">
        <f>SUM(AH9:AI9)</f>
        <v>1569.3</v>
      </c>
      <c r="AK9" s="39">
        <v>1463.78</v>
      </c>
      <c r="AL9" s="39">
        <v>162.65</v>
      </c>
      <c r="AM9" s="39">
        <v>1626.43</v>
      </c>
      <c r="AN9" s="39">
        <v>1469.38</v>
      </c>
      <c r="AO9" s="39">
        <v>162.65</v>
      </c>
      <c r="AP9" s="40">
        <v>1632.03</v>
      </c>
      <c r="AQ9" s="15" t="s">
        <v>480</v>
      </c>
    </row>
    <row r="10" spans="1:43" ht="12.75">
      <c r="A10" s="14" t="s">
        <v>196</v>
      </c>
      <c r="B10" s="13" t="s">
        <v>57</v>
      </c>
      <c r="C10" s="13" t="s">
        <v>19</v>
      </c>
      <c r="D10" s="13" t="s">
        <v>197</v>
      </c>
      <c r="E10" s="38">
        <v>41530</v>
      </c>
      <c r="F10" s="39" t="s">
        <v>198</v>
      </c>
      <c r="G10" s="39" t="s">
        <v>141</v>
      </c>
      <c r="H10" s="39" t="s">
        <v>141</v>
      </c>
      <c r="I10" s="41" t="s">
        <v>141</v>
      </c>
      <c r="J10" s="39" t="s">
        <v>141</v>
      </c>
      <c r="K10" s="39" t="s">
        <v>141</v>
      </c>
      <c r="L10" s="39" t="s">
        <v>141</v>
      </c>
      <c r="M10" s="39" t="s">
        <v>141</v>
      </c>
      <c r="N10" s="39" t="s">
        <v>141</v>
      </c>
      <c r="O10" s="39" t="s">
        <v>141</v>
      </c>
      <c r="P10" s="39" t="s">
        <v>141</v>
      </c>
      <c r="Q10" s="39" t="s">
        <v>141</v>
      </c>
      <c r="R10" s="39" t="s">
        <v>141</v>
      </c>
      <c r="S10" s="39" t="s">
        <v>141</v>
      </c>
      <c r="T10" s="39" t="s">
        <v>141</v>
      </c>
      <c r="U10" s="39" t="s">
        <v>141</v>
      </c>
      <c r="V10" s="39" t="s">
        <v>141</v>
      </c>
      <c r="W10" s="39" t="s">
        <v>141</v>
      </c>
      <c r="X10" s="39" t="s">
        <v>141</v>
      </c>
      <c r="Y10" s="39" t="s">
        <v>141</v>
      </c>
      <c r="Z10" s="39" t="s">
        <v>141</v>
      </c>
      <c r="AA10" s="39" t="s">
        <v>141</v>
      </c>
      <c r="AB10" s="39" t="s">
        <v>141</v>
      </c>
      <c r="AC10" s="39" t="s">
        <v>141</v>
      </c>
      <c r="AD10" s="39" t="s">
        <v>141</v>
      </c>
      <c r="AE10" s="39">
        <v>6435.35</v>
      </c>
      <c r="AF10" s="39">
        <v>914.54</v>
      </c>
      <c r="AG10" s="39">
        <v>7349.89</v>
      </c>
      <c r="AH10" s="39">
        <v>11307.58</v>
      </c>
      <c r="AI10" s="39">
        <v>1606.93</v>
      </c>
      <c r="AJ10" s="39">
        <v>12914.51</v>
      </c>
      <c r="AK10" s="39">
        <v>11360.83</v>
      </c>
      <c r="AL10" s="39">
        <v>1614.5</v>
      </c>
      <c r="AM10" s="39">
        <f>SUM(AK10:AL10)</f>
        <v>12975.33</v>
      </c>
      <c r="AN10" s="39">
        <v>11396.66</v>
      </c>
      <c r="AO10" s="39">
        <v>1619.58</v>
      </c>
      <c r="AP10" s="40">
        <v>13016.24</v>
      </c>
      <c r="AQ10" s="17" t="s">
        <v>481</v>
      </c>
    </row>
    <row r="11" spans="1:43" ht="48">
      <c r="A11" s="14" t="s">
        <v>25</v>
      </c>
      <c r="B11" s="13" t="s">
        <v>26</v>
      </c>
      <c r="C11" s="13" t="s">
        <v>28</v>
      </c>
      <c r="D11" s="13" t="s">
        <v>27</v>
      </c>
      <c r="E11" s="38">
        <v>41122</v>
      </c>
      <c r="F11" s="13" t="s">
        <v>50</v>
      </c>
      <c r="G11" s="39">
        <v>12088.03</v>
      </c>
      <c r="H11" s="42">
        <v>4762.42</v>
      </c>
      <c r="I11" s="42">
        <v>16850.45</v>
      </c>
      <c r="J11" s="39">
        <v>13333.69</v>
      </c>
      <c r="K11" s="42">
        <v>4762.43</v>
      </c>
      <c r="L11" s="42">
        <v>18096.12</v>
      </c>
      <c r="M11" s="39">
        <v>22234.94</v>
      </c>
      <c r="N11" s="42">
        <v>6643.84</v>
      </c>
      <c r="O11" s="42">
        <v>28878.78</v>
      </c>
      <c r="P11" s="39">
        <v>13333.77</v>
      </c>
      <c r="Q11" s="42">
        <v>5663.9</v>
      </c>
      <c r="R11" s="42">
        <v>18997.67</v>
      </c>
      <c r="S11" s="39">
        <v>12430.79</v>
      </c>
      <c r="T11" s="42">
        <v>5323.25</v>
      </c>
      <c r="U11" s="42">
        <v>17754.04</v>
      </c>
      <c r="V11" s="39">
        <v>12408.31</v>
      </c>
      <c r="W11" s="42">
        <v>5312.32</v>
      </c>
      <c r="X11" s="42">
        <v>17720.63</v>
      </c>
      <c r="Y11" s="39">
        <v>12408.3</v>
      </c>
      <c r="Z11" s="42">
        <v>5312.32</v>
      </c>
      <c r="AA11" s="42">
        <v>17720.62</v>
      </c>
      <c r="AB11" s="39">
        <v>12408.3</v>
      </c>
      <c r="AC11" s="42">
        <v>5312.32</v>
      </c>
      <c r="AD11" s="42">
        <f>SUM(AB11:AC11)</f>
        <v>17720.62</v>
      </c>
      <c r="AE11" s="39">
        <v>14491.05</v>
      </c>
      <c r="AF11" s="42">
        <v>6091.06</v>
      </c>
      <c r="AG11" s="42">
        <f>SUM(AE11:AF11)</f>
        <v>20582.11</v>
      </c>
      <c r="AH11" s="39">
        <v>13735.11</v>
      </c>
      <c r="AI11" s="42">
        <v>5899.53</v>
      </c>
      <c r="AJ11" s="42">
        <v>19634.64</v>
      </c>
      <c r="AK11" s="39">
        <v>14201.25</v>
      </c>
      <c r="AL11" s="42">
        <v>6108.16</v>
      </c>
      <c r="AM11" s="42">
        <v>20309.41</v>
      </c>
      <c r="AN11" s="39">
        <v>13400.99</v>
      </c>
      <c r="AO11" s="42">
        <v>5737.28</v>
      </c>
      <c r="AP11" s="43">
        <f>SUM(AN11:AO11)</f>
        <v>19138.27</v>
      </c>
      <c r="AQ11" s="15" t="s">
        <v>482</v>
      </c>
    </row>
    <row r="12" spans="1:43" ht="24">
      <c r="A12" s="14" t="s">
        <v>36</v>
      </c>
      <c r="B12" s="13" t="s">
        <v>26</v>
      </c>
      <c r="C12" s="13" t="s">
        <v>37</v>
      </c>
      <c r="D12" s="13" t="s">
        <v>38</v>
      </c>
      <c r="E12" s="38">
        <v>40612</v>
      </c>
      <c r="F12" s="13" t="s">
        <v>39</v>
      </c>
      <c r="G12" s="39">
        <v>11947.26</v>
      </c>
      <c r="H12" s="41">
        <v>4700.22</v>
      </c>
      <c r="I12" s="41">
        <f>SUM(G12:H12)</f>
        <v>16647.48</v>
      </c>
      <c r="J12" s="39">
        <v>21105.5</v>
      </c>
      <c r="K12" s="41">
        <v>6005.67</v>
      </c>
      <c r="L12" s="41">
        <f>SUM(J12:K12)</f>
        <v>27111.17</v>
      </c>
      <c r="M12" s="39">
        <v>14198.6</v>
      </c>
      <c r="N12" s="41">
        <v>5277.06</v>
      </c>
      <c r="O12" s="41">
        <f>SUM(M12:N12)</f>
        <v>19475.66</v>
      </c>
      <c r="P12" s="39">
        <v>12003.5</v>
      </c>
      <c r="Q12" s="41">
        <v>4822.04</v>
      </c>
      <c r="R12" s="41">
        <f>SUM(P12:Q12)</f>
        <v>16825.54</v>
      </c>
      <c r="S12" s="44" t="s">
        <v>141</v>
      </c>
      <c r="T12" s="44" t="s">
        <v>141</v>
      </c>
      <c r="U12" s="44" t="s">
        <v>141</v>
      </c>
      <c r="V12" s="44" t="s">
        <v>141</v>
      </c>
      <c r="W12" s="44" t="s">
        <v>141</v>
      </c>
      <c r="X12" s="44" t="s">
        <v>141</v>
      </c>
      <c r="Y12" s="44" t="s">
        <v>141</v>
      </c>
      <c r="Z12" s="44" t="s">
        <v>141</v>
      </c>
      <c r="AA12" s="44" t="s">
        <v>141</v>
      </c>
      <c r="AB12" s="44" t="s">
        <v>141</v>
      </c>
      <c r="AC12" s="44" t="s">
        <v>141</v>
      </c>
      <c r="AD12" s="44" t="s">
        <v>141</v>
      </c>
      <c r="AE12" s="44" t="s">
        <v>141</v>
      </c>
      <c r="AF12" s="44" t="s">
        <v>141</v>
      </c>
      <c r="AG12" s="44" t="s">
        <v>141</v>
      </c>
      <c r="AH12" s="44" t="s">
        <v>141</v>
      </c>
      <c r="AI12" s="44" t="s">
        <v>141</v>
      </c>
      <c r="AJ12" s="44" t="s">
        <v>141</v>
      </c>
      <c r="AK12" s="44" t="s">
        <v>141</v>
      </c>
      <c r="AL12" s="44" t="s">
        <v>141</v>
      </c>
      <c r="AM12" s="44" t="s">
        <v>141</v>
      </c>
      <c r="AN12" s="44" t="s">
        <v>141</v>
      </c>
      <c r="AO12" s="44" t="s">
        <v>141</v>
      </c>
      <c r="AP12" s="44" t="s">
        <v>141</v>
      </c>
      <c r="AQ12" s="15" t="s">
        <v>483</v>
      </c>
    </row>
    <row r="13" spans="1:43" ht="24">
      <c r="A13" s="14" t="s">
        <v>184</v>
      </c>
      <c r="B13" s="13" t="s">
        <v>185</v>
      </c>
      <c r="C13" s="13" t="s">
        <v>30</v>
      </c>
      <c r="D13" s="13" t="s">
        <v>186</v>
      </c>
      <c r="E13" s="38">
        <v>41521</v>
      </c>
      <c r="F13" s="13" t="s">
        <v>187</v>
      </c>
      <c r="G13" s="35" t="s">
        <v>141</v>
      </c>
      <c r="H13" s="45" t="s">
        <v>141</v>
      </c>
      <c r="I13" s="36" t="s">
        <v>141</v>
      </c>
      <c r="J13" s="35" t="s">
        <v>141</v>
      </c>
      <c r="K13" s="36" t="s">
        <v>141</v>
      </c>
      <c r="L13" s="36" t="s">
        <v>141</v>
      </c>
      <c r="M13" s="35" t="s">
        <v>141</v>
      </c>
      <c r="N13" s="36" t="s">
        <v>141</v>
      </c>
      <c r="O13" s="36" t="s">
        <v>141</v>
      </c>
      <c r="P13" s="35" t="s">
        <v>141</v>
      </c>
      <c r="Q13" s="36" t="s">
        <v>141</v>
      </c>
      <c r="R13" s="36" t="s">
        <v>141</v>
      </c>
      <c r="S13" s="34" t="s">
        <v>141</v>
      </c>
      <c r="T13" s="34" t="s">
        <v>141</v>
      </c>
      <c r="U13" s="34" t="s">
        <v>141</v>
      </c>
      <c r="V13" s="34" t="s">
        <v>141</v>
      </c>
      <c r="W13" s="34" t="s">
        <v>141</v>
      </c>
      <c r="X13" s="34" t="s">
        <v>141</v>
      </c>
      <c r="Y13" s="34" t="s">
        <v>141</v>
      </c>
      <c r="Z13" s="34" t="s">
        <v>141</v>
      </c>
      <c r="AA13" s="34" t="s">
        <v>141</v>
      </c>
      <c r="AB13" s="44" t="s">
        <v>141</v>
      </c>
      <c r="AC13" s="44" t="s">
        <v>141</v>
      </c>
      <c r="AD13" s="44" t="s">
        <v>141</v>
      </c>
      <c r="AE13" s="44">
        <v>3333.42</v>
      </c>
      <c r="AF13" s="44">
        <v>944.01</v>
      </c>
      <c r="AG13" s="44">
        <f>SUM(AE13:AF13)</f>
        <v>4277.43</v>
      </c>
      <c r="AH13" s="44">
        <v>3704.31</v>
      </c>
      <c r="AI13" s="44">
        <v>1049.04</v>
      </c>
      <c r="AJ13" s="44">
        <f>SUM(AH13:AI13)</f>
        <v>4753.35</v>
      </c>
      <c r="AK13" s="44">
        <v>3704.31</v>
      </c>
      <c r="AL13" s="44">
        <v>1049.04</v>
      </c>
      <c r="AM13" s="44">
        <f>SUM(AK13:AL13)</f>
        <v>4753.35</v>
      </c>
      <c r="AN13" s="44">
        <v>4939.12</v>
      </c>
      <c r="AO13" s="44">
        <v>1398.75</v>
      </c>
      <c r="AP13" s="46">
        <v>6337.87</v>
      </c>
      <c r="AQ13" s="15" t="s">
        <v>484</v>
      </c>
    </row>
    <row r="14" spans="1:43" ht="24">
      <c r="A14" s="14" t="s">
        <v>147</v>
      </c>
      <c r="B14" s="13" t="s">
        <v>71</v>
      </c>
      <c r="C14" s="13" t="s">
        <v>6</v>
      </c>
      <c r="D14" s="13" t="s">
        <v>148</v>
      </c>
      <c r="E14" s="38">
        <v>41487</v>
      </c>
      <c r="F14" s="13" t="s">
        <v>149</v>
      </c>
      <c r="G14" s="34" t="s">
        <v>141</v>
      </c>
      <c r="H14" s="44" t="s">
        <v>141</v>
      </c>
      <c r="I14" s="34" t="s">
        <v>141</v>
      </c>
      <c r="J14" s="34" t="s">
        <v>141</v>
      </c>
      <c r="K14" s="34" t="s">
        <v>141</v>
      </c>
      <c r="L14" s="34" t="s">
        <v>141</v>
      </c>
      <c r="M14" s="34" t="s">
        <v>141</v>
      </c>
      <c r="N14" s="34" t="s">
        <v>141</v>
      </c>
      <c r="O14" s="34" t="s">
        <v>141</v>
      </c>
      <c r="P14" s="34">
        <v>667.68</v>
      </c>
      <c r="Q14" s="34">
        <v>210.6</v>
      </c>
      <c r="R14" s="34">
        <f>SUM(P14:Q14)</f>
        <v>878.28</v>
      </c>
      <c r="S14" s="34">
        <v>1391.55</v>
      </c>
      <c r="T14" s="34">
        <v>444.5</v>
      </c>
      <c r="U14" s="34">
        <f>SUM(S14:T14)</f>
        <v>1836.05</v>
      </c>
      <c r="V14" s="34">
        <v>1357.7</v>
      </c>
      <c r="W14" s="34">
        <v>430.35</v>
      </c>
      <c r="X14" s="34">
        <f>SUM(V14:W14)</f>
        <v>1788.0500000000002</v>
      </c>
      <c r="Y14" s="34">
        <v>1391.55</v>
      </c>
      <c r="Z14" s="34">
        <v>444.5</v>
      </c>
      <c r="AA14" s="34">
        <f>SUM(Y14:Z14)</f>
        <v>1836.05</v>
      </c>
      <c r="AB14" s="44">
        <v>1037.7</v>
      </c>
      <c r="AC14" s="44">
        <v>728.77</v>
      </c>
      <c r="AD14" s="44">
        <f>SUM(AB14:AC14)</f>
        <v>1766.47</v>
      </c>
      <c r="AE14" s="44">
        <v>1037.7</v>
      </c>
      <c r="AF14" s="44">
        <v>750.46</v>
      </c>
      <c r="AG14" s="44">
        <f>SUM(AE14:AF14)</f>
        <v>1788.16</v>
      </c>
      <c r="AH14" s="44">
        <v>1071.55</v>
      </c>
      <c r="AI14" s="44">
        <v>764.5</v>
      </c>
      <c r="AJ14" s="44">
        <f>SUM(AH14:AI14)</f>
        <v>1836.05</v>
      </c>
      <c r="AK14" s="44">
        <v>1037.7</v>
      </c>
      <c r="AL14" s="44">
        <v>750.46</v>
      </c>
      <c r="AM14" s="44">
        <f>SUM(AK14:AL14)</f>
        <v>1788.16</v>
      </c>
      <c r="AN14" s="44">
        <v>1071.55</v>
      </c>
      <c r="AO14" s="44">
        <v>764.5</v>
      </c>
      <c r="AP14" s="44">
        <f>SUM(AN14:AO14)</f>
        <v>1836.05</v>
      </c>
      <c r="AQ14" s="15" t="s">
        <v>480</v>
      </c>
    </row>
    <row r="15" spans="1:43" ht="36">
      <c r="A15" s="14" t="s">
        <v>143</v>
      </c>
      <c r="B15" s="13" t="s">
        <v>146</v>
      </c>
      <c r="C15" s="13" t="s">
        <v>8</v>
      </c>
      <c r="D15" s="13" t="s">
        <v>144</v>
      </c>
      <c r="E15" s="38">
        <v>40856</v>
      </c>
      <c r="F15" s="47" t="s">
        <v>145</v>
      </c>
      <c r="G15" s="48">
        <v>7608.46</v>
      </c>
      <c r="H15" s="48">
        <v>1196.76</v>
      </c>
      <c r="I15" s="48">
        <f>SUM(G15:H15)</f>
        <v>8805.22</v>
      </c>
      <c r="J15" s="49">
        <v>7631.56</v>
      </c>
      <c r="K15" s="50">
        <v>1084.54</v>
      </c>
      <c r="L15" s="50">
        <f>SUM(J15:K15)</f>
        <v>8716.1</v>
      </c>
      <c r="M15" s="49">
        <v>7631.56</v>
      </c>
      <c r="N15" s="50">
        <v>1084.54</v>
      </c>
      <c r="O15" s="50">
        <f>SUM(M15:N15)</f>
        <v>8716.1</v>
      </c>
      <c r="P15" s="49">
        <v>8481.12</v>
      </c>
      <c r="Q15" s="50">
        <v>1205.27</v>
      </c>
      <c r="R15" s="50">
        <f>SUM(P15:Q15)</f>
        <v>9686.390000000001</v>
      </c>
      <c r="S15" s="49">
        <v>8481.12</v>
      </c>
      <c r="T15" s="50">
        <v>1205.27</v>
      </c>
      <c r="U15" s="50">
        <f>SUM(S15:T15)</f>
        <v>9686.390000000001</v>
      </c>
      <c r="V15" s="49">
        <v>8481.12</v>
      </c>
      <c r="W15" s="50">
        <v>1205.27</v>
      </c>
      <c r="X15" s="50">
        <f>SUM(V15:W15)</f>
        <v>9686.390000000001</v>
      </c>
      <c r="Y15" s="51">
        <v>8698.22</v>
      </c>
      <c r="Z15" s="51">
        <v>1260.61</v>
      </c>
      <c r="AA15" s="51">
        <v>9958.83</v>
      </c>
      <c r="AB15" s="51">
        <v>8698.22</v>
      </c>
      <c r="AC15" s="51">
        <v>1260.61</v>
      </c>
      <c r="AD15" s="51">
        <v>9958.83</v>
      </c>
      <c r="AE15" s="44" t="s">
        <v>141</v>
      </c>
      <c r="AF15" s="44" t="s">
        <v>141</v>
      </c>
      <c r="AG15" s="44" t="s">
        <v>141</v>
      </c>
      <c r="AH15" s="44" t="s">
        <v>141</v>
      </c>
      <c r="AI15" s="44" t="s">
        <v>141</v>
      </c>
      <c r="AJ15" s="44" t="s">
        <v>141</v>
      </c>
      <c r="AK15" s="44" t="s">
        <v>141</v>
      </c>
      <c r="AL15" s="44" t="s">
        <v>141</v>
      </c>
      <c r="AM15" s="44" t="s">
        <v>141</v>
      </c>
      <c r="AN15" s="44" t="s">
        <v>141</v>
      </c>
      <c r="AO15" s="44" t="s">
        <v>141</v>
      </c>
      <c r="AP15" s="44" t="s">
        <v>141</v>
      </c>
      <c r="AQ15" s="15" t="s">
        <v>485</v>
      </c>
    </row>
    <row r="16" spans="1:43" ht="24">
      <c r="A16" s="14" t="s">
        <v>216</v>
      </c>
      <c r="B16" s="13" t="s">
        <v>217</v>
      </c>
      <c r="C16" s="13" t="s">
        <v>4</v>
      </c>
      <c r="D16" s="13" t="s">
        <v>218</v>
      </c>
      <c r="E16" s="38">
        <v>36161</v>
      </c>
      <c r="F16" s="48" t="s">
        <v>219</v>
      </c>
      <c r="G16" s="48">
        <v>1593.96</v>
      </c>
      <c r="H16" s="48">
        <v>216.12</v>
      </c>
      <c r="I16" s="48">
        <v>1810.08</v>
      </c>
      <c r="J16" s="49">
        <v>1670.88</v>
      </c>
      <c r="K16" s="50">
        <v>229.09</v>
      </c>
      <c r="L16" s="50">
        <v>1899.77</v>
      </c>
      <c r="M16" s="49">
        <v>1670.88</v>
      </c>
      <c r="N16" s="50">
        <v>229.09</v>
      </c>
      <c r="O16" s="50">
        <v>1899.77</v>
      </c>
      <c r="P16" s="49">
        <v>1683.53</v>
      </c>
      <c r="Q16" s="50">
        <v>229.09</v>
      </c>
      <c r="R16" s="50">
        <v>1912.62</v>
      </c>
      <c r="S16" s="49">
        <v>1677.83</v>
      </c>
      <c r="T16" s="50">
        <v>229.09</v>
      </c>
      <c r="U16" s="50">
        <f>SUM(S16:T16)</f>
        <v>1906.9199999999998</v>
      </c>
      <c r="V16" s="49">
        <v>1672.65</v>
      </c>
      <c r="W16" s="50">
        <v>229.09</v>
      </c>
      <c r="X16" s="50">
        <f>SUM(V16:W16)</f>
        <v>1901.74</v>
      </c>
      <c r="Y16" s="51">
        <v>1686.93</v>
      </c>
      <c r="Z16" s="51">
        <v>229.09</v>
      </c>
      <c r="AA16" s="51">
        <f>SUM(Y16:Z16)</f>
        <v>1916.02</v>
      </c>
      <c r="AB16" s="51">
        <v>1681.33</v>
      </c>
      <c r="AC16" s="51">
        <v>229.09</v>
      </c>
      <c r="AD16" s="51">
        <f>SUM(AB16:AC16)</f>
        <v>1910.4199999999998</v>
      </c>
      <c r="AE16" s="51">
        <v>1670.13</v>
      </c>
      <c r="AF16" s="51">
        <v>229.09</v>
      </c>
      <c r="AG16" s="51">
        <f>SUM(AE16:AF16)</f>
        <v>1899.22</v>
      </c>
      <c r="AH16" s="51">
        <v>1738.87</v>
      </c>
      <c r="AI16" s="51">
        <v>236.73</v>
      </c>
      <c r="AJ16" s="51">
        <v>1975.6</v>
      </c>
      <c r="AK16" s="51">
        <v>1826.72</v>
      </c>
      <c r="AL16" s="51">
        <v>252.11</v>
      </c>
      <c r="AM16" s="51">
        <v>2078.83</v>
      </c>
      <c r="AN16" s="51">
        <v>1826.72</v>
      </c>
      <c r="AO16" s="51">
        <v>252.11</v>
      </c>
      <c r="AP16" s="51">
        <v>2078.83</v>
      </c>
      <c r="AQ16" s="15" t="s">
        <v>480</v>
      </c>
    </row>
    <row r="17" spans="1:43" ht="36">
      <c r="A17" s="52" t="s">
        <v>372</v>
      </c>
      <c r="B17" s="39" t="s">
        <v>373</v>
      </c>
      <c r="C17" s="39" t="s">
        <v>4</v>
      </c>
      <c r="D17" s="39" t="s">
        <v>374</v>
      </c>
      <c r="E17" s="39">
        <v>33277</v>
      </c>
      <c r="F17" s="42" t="s">
        <v>375</v>
      </c>
      <c r="G17" s="53">
        <v>2951.35</v>
      </c>
      <c r="H17" s="42">
        <v>522.83</v>
      </c>
      <c r="I17" s="42">
        <v>3428.52</v>
      </c>
      <c r="J17" s="39">
        <v>2962.9</v>
      </c>
      <c r="K17" s="41">
        <v>421.05</v>
      </c>
      <c r="L17" s="41">
        <v>3383.95</v>
      </c>
      <c r="M17" s="39">
        <v>2962.9</v>
      </c>
      <c r="N17" s="41">
        <v>421.05</v>
      </c>
      <c r="O17" s="41">
        <v>3383.95</v>
      </c>
      <c r="P17" s="39">
        <v>3233.29</v>
      </c>
      <c r="Q17" s="41">
        <v>459.48</v>
      </c>
      <c r="R17" s="41">
        <v>3692.77</v>
      </c>
      <c r="S17" s="39">
        <v>3661.7</v>
      </c>
      <c r="T17" s="41">
        <v>458.48</v>
      </c>
      <c r="U17" s="41">
        <v>4121.18</v>
      </c>
      <c r="V17" s="39">
        <v>3661.7</v>
      </c>
      <c r="W17" s="41">
        <v>458.48</v>
      </c>
      <c r="X17" s="41">
        <v>4121.18</v>
      </c>
      <c r="Y17" s="44">
        <v>3784.63</v>
      </c>
      <c r="Z17" s="44">
        <v>474.9</v>
      </c>
      <c r="AA17" s="44">
        <v>4259.53</v>
      </c>
      <c r="AB17" s="44">
        <v>3784.63</v>
      </c>
      <c r="AC17" s="44">
        <v>474.9</v>
      </c>
      <c r="AD17" s="44">
        <v>4259.53</v>
      </c>
      <c r="AE17" s="44">
        <v>3784.63</v>
      </c>
      <c r="AF17" s="44">
        <v>474.9</v>
      </c>
      <c r="AG17" s="44">
        <v>4259.53</v>
      </c>
      <c r="AH17" s="44">
        <v>3937.52</v>
      </c>
      <c r="AI17" s="44">
        <v>494.09</v>
      </c>
      <c r="AJ17" s="44">
        <v>4431.61</v>
      </c>
      <c r="AK17" s="44">
        <v>3937.52</v>
      </c>
      <c r="AL17" s="44">
        <v>494.09</v>
      </c>
      <c r="AM17" s="44">
        <v>4431.61</v>
      </c>
      <c r="AN17" s="44" t="s">
        <v>141</v>
      </c>
      <c r="AO17" s="44" t="s">
        <v>141</v>
      </c>
      <c r="AP17" s="44" t="s">
        <v>141</v>
      </c>
      <c r="AQ17" s="20" t="s">
        <v>486</v>
      </c>
    </row>
    <row r="18" spans="1:43" ht="24">
      <c r="A18" s="14" t="s">
        <v>74</v>
      </c>
      <c r="B18" s="13" t="s">
        <v>129</v>
      </c>
      <c r="C18" s="13" t="s">
        <v>63</v>
      </c>
      <c r="D18" s="13" t="s">
        <v>75</v>
      </c>
      <c r="E18" s="38">
        <v>41015</v>
      </c>
      <c r="F18" s="47" t="s">
        <v>76</v>
      </c>
      <c r="G18" s="42">
        <v>4495.44</v>
      </c>
      <c r="H18" s="39">
        <v>1040.32</v>
      </c>
      <c r="I18" s="39">
        <f>SUM(G18:H18)</f>
        <v>5535.759999999999</v>
      </c>
      <c r="J18" s="42">
        <v>4589.27</v>
      </c>
      <c r="K18" s="39">
        <v>1063.31</v>
      </c>
      <c r="L18" s="39">
        <v>5652.58</v>
      </c>
      <c r="M18" s="42">
        <v>4365.07</v>
      </c>
      <c r="N18" s="39">
        <v>1063.31</v>
      </c>
      <c r="O18" s="39">
        <v>5428.38</v>
      </c>
      <c r="P18" s="42">
        <v>4596.07</v>
      </c>
      <c r="Q18" s="39">
        <v>1063.31</v>
      </c>
      <c r="R18" s="39">
        <v>5659.38</v>
      </c>
      <c r="S18" s="42">
        <v>4476.93</v>
      </c>
      <c r="T18" s="39">
        <v>1082.88</v>
      </c>
      <c r="U18" s="39">
        <v>5559.81</v>
      </c>
      <c r="V18" s="42">
        <v>4512.33</v>
      </c>
      <c r="W18" s="39">
        <v>4862.87</v>
      </c>
      <c r="X18" s="39">
        <v>5595.21</v>
      </c>
      <c r="Y18" s="42">
        <v>4498.33</v>
      </c>
      <c r="Z18" s="39">
        <v>1082.88</v>
      </c>
      <c r="AA18" s="39">
        <v>5581.21</v>
      </c>
      <c r="AB18" s="42">
        <v>4765.59</v>
      </c>
      <c r="AC18" s="39">
        <v>1121.38</v>
      </c>
      <c r="AD18" s="39">
        <v>5886.97</v>
      </c>
      <c r="AE18" s="39">
        <v>4577.07</v>
      </c>
      <c r="AF18" s="42">
        <v>1314.7</v>
      </c>
      <c r="AG18" s="39">
        <f>SUM(AE18:AF18)</f>
        <v>5891.7699999999995</v>
      </c>
      <c r="AH18" s="39">
        <v>4577.07</v>
      </c>
      <c r="AI18" s="42">
        <v>1314.7</v>
      </c>
      <c r="AJ18" s="39">
        <f>SUM(AH18:AI18)</f>
        <v>5891.7699999999995</v>
      </c>
      <c r="AK18" s="42">
        <v>4743.3</v>
      </c>
      <c r="AL18" s="39">
        <v>1124.75</v>
      </c>
      <c r="AM18" s="39">
        <v>5868.05</v>
      </c>
      <c r="AN18" s="42">
        <v>4866.3</v>
      </c>
      <c r="AO18" s="39">
        <v>1124.75</v>
      </c>
      <c r="AP18" s="40">
        <v>5991.05</v>
      </c>
      <c r="AQ18" s="15" t="s">
        <v>487</v>
      </c>
    </row>
    <row r="19" spans="1:43" ht="24">
      <c r="A19" s="14" t="s">
        <v>181</v>
      </c>
      <c r="B19" s="13" t="s">
        <v>146</v>
      </c>
      <c r="C19" s="13" t="s">
        <v>30</v>
      </c>
      <c r="D19" s="13" t="s">
        <v>182</v>
      </c>
      <c r="E19" s="38">
        <v>41495</v>
      </c>
      <c r="F19" s="39" t="s">
        <v>183</v>
      </c>
      <c r="G19" s="34" t="s">
        <v>141</v>
      </c>
      <c r="H19" s="34" t="s">
        <v>141</v>
      </c>
      <c r="I19" s="34" t="s">
        <v>141</v>
      </c>
      <c r="J19" s="34" t="s">
        <v>141</v>
      </c>
      <c r="K19" s="34" t="s">
        <v>141</v>
      </c>
      <c r="L19" s="34" t="s">
        <v>141</v>
      </c>
      <c r="M19" s="34" t="s">
        <v>141</v>
      </c>
      <c r="N19" s="34" t="s">
        <v>141</v>
      </c>
      <c r="O19" s="34" t="s">
        <v>141</v>
      </c>
      <c r="P19" s="34" t="s">
        <v>141</v>
      </c>
      <c r="Q19" s="34" t="s">
        <v>141</v>
      </c>
      <c r="R19" s="34" t="s">
        <v>141</v>
      </c>
      <c r="S19" s="34" t="s">
        <v>141</v>
      </c>
      <c r="T19" s="34" t="s">
        <v>141</v>
      </c>
      <c r="U19" s="34" t="s">
        <v>141</v>
      </c>
      <c r="V19" s="34" t="s">
        <v>141</v>
      </c>
      <c r="W19" s="34" t="s">
        <v>141</v>
      </c>
      <c r="X19" s="34" t="s">
        <v>141</v>
      </c>
      <c r="Y19" s="34" t="s">
        <v>141</v>
      </c>
      <c r="Z19" s="34" t="s">
        <v>141</v>
      </c>
      <c r="AA19" s="34" t="s">
        <v>141</v>
      </c>
      <c r="AB19" s="42">
        <v>4796.05</v>
      </c>
      <c r="AC19" s="39">
        <v>677.07</v>
      </c>
      <c r="AD19" s="39">
        <f>SUM(AB19:AC19)</f>
        <v>5473.12</v>
      </c>
      <c r="AE19" s="39">
        <v>6464.26</v>
      </c>
      <c r="AF19" s="53">
        <v>912.58</v>
      </c>
      <c r="AG19" s="39">
        <f>SUM(AE19:AF19)</f>
        <v>7376.84</v>
      </c>
      <c r="AH19" s="39">
        <v>6918.46</v>
      </c>
      <c r="AI19" s="53">
        <v>912.59</v>
      </c>
      <c r="AJ19" s="39">
        <v>7831.05</v>
      </c>
      <c r="AK19" s="42">
        <v>6839.83</v>
      </c>
      <c r="AL19" s="39">
        <v>965.95</v>
      </c>
      <c r="AM19" s="39">
        <v>7805.78</v>
      </c>
      <c r="AN19" s="42">
        <v>6839.83</v>
      </c>
      <c r="AO19" s="39">
        <v>965.95</v>
      </c>
      <c r="AP19" s="39">
        <v>7805.78</v>
      </c>
      <c r="AQ19" s="15" t="s">
        <v>488</v>
      </c>
    </row>
    <row r="20" spans="1:43" ht="24">
      <c r="A20" s="14" t="s">
        <v>29</v>
      </c>
      <c r="B20" s="13" t="s">
        <v>130</v>
      </c>
      <c r="C20" s="13" t="s">
        <v>30</v>
      </c>
      <c r="D20" s="54" t="s">
        <v>60</v>
      </c>
      <c r="E20" s="38">
        <v>40822</v>
      </c>
      <c r="F20" s="47" t="s">
        <v>31</v>
      </c>
      <c r="G20" s="42">
        <v>18090.01</v>
      </c>
      <c r="H20" s="39">
        <v>14173.25</v>
      </c>
      <c r="I20" s="39" t="s">
        <v>692</v>
      </c>
      <c r="J20" s="42">
        <v>18090.01</v>
      </c>
      <c r="K20" s="39">
        <v>14173.25</v>
      </c>
      <c r="L20" s="39" t="s">
        <v>692</v>
      </c>
      <c r="M20" s="42">
        <v>18090.01</v>
      </c>
      <c r="N20" s="39">
        <v>14173.25</v>
      </c>
      <c r="O20" s="39" t="s">
        <v>692</v>
      </c>
      <c r="P20" s="42">
        <v>18090.01</v>
      </c>
      <c r="Q20" s="39">
        <v>14173.25</v>
      </c>
      <c r="R20" s="39" t="s">
        <v>692</v>
      </c>
      <c r="S20" s="42">
        <v>20134.01</v>
      </c>
      <c r="T20" s="39">
        <v>15773.71</v>
      </c>
      <c r="U20" s="39">
        <f>SUM(S20:T20)</f>
        <v>35907.72</v>
      </c>
      <c r="V20" s="42">
        <v>20134.01</v>
      </c>
      <c r="W20" s="39">
        <v>15773.71</v>
      </c>
      <c r="X20" s="39">
        <f>SUM(V20:W20)</f>
        <v>35907.72</v>
      </c>
      <c r="Y20" s="42">
        <v>20134.01</v>
      </c>
      <c r="Z20" s="39">
        <v>15773.72</v>
      </c>
      <c r="AA20" s="39">
        <f>SUM(Y20:Z20)</f>
        <v>35907.729999999996</v>
      </c>
      <c r="AB20" s="42">
        <v>20134.01</v>
      </c>
      <c r="AC20" s="39">
        <v>15773.71</v>
      </c>
      <c r="AD20" s="53">
        <f>SUM(AB20:AC20)</f>
        <v>35907.72</v>
      </c>
      <c r="AE20" s="42">
        <v>20134.01</v>
      </c>
      <c r="AF20" s="39">
        <v>15773.7</v>
      </c>
      <c r="AG20" s="39">
        <f>SUM(AE20:AF20)</f>
        <v>35907.71</v>
      </c>
      <c r="AH20" s="42">
        <v>23724.79</v>
      </c>
      <c r="AI20" s="39">
        <v>17530.04</v>
      </c>
      <c r="AJ20" s="39">
        <v>41254.83</v>
      </c>
      <c r="AK20" s="42">
        <v>22479.86</v>
      </c>
      <c r="AL20" s="39">
        <v>16710.53</v>
      </c>
      <c r="AM20" s="39">
        <v>39190.39</v>
      </c>
      <c r="AN20" s="42">
        <v>22082.5</v>
      </c>
      <c r="AO20" s="39">
        <v>16710.52</v>
      </c>
      <c r="AP20" s="40">
        <v>38793.02</v>
      </c>
      <c r="AQ20" s="15" t="s">
        <v>480</v>
      </c>
    </row>
    <row r="21" spans="1:43" ht="24">
      <c r="A21" s="14" t="s">
        <v>17</v>
      </c>
      <c r="B21" s="13" t="s">
        <v>18</v>
      </c>
      <c r="C21" s="13" t="s">
        <v>19</v>
      </c>
      <c r="D21" s="13" t="s">
        <v>20</v>
      </c>
      <c r="E21" s="38">
        <v>40451</v>
      </c>
      <c r="F21" s="13" t="s">
        <v>21</v>
      </c>
      <c r="G21" s="39">
        <v>2718.07</v>
      </c>
      <c r="H21" s="39">
        <v>630.59</v>
      </c>
      <c r="I21" s="39">
        <f>SUM(G21:H21)</f>
        <v>3348.6600000000003</v>
      </c>
      <c r="J21" s="39">
        <v>3949.13</v>
      </c>
      <c r="K21" s="39">
        <v>916.2</v>
      </c>
      <c r="L21" s="39">
        <f>SUM(J21:K21)</f>
        <v>4865.33</v>
      </c>
      <c r="M21" s="39">
        <v>1289.13</v>
      </c>
      <c r="N21" s="39">
        <v>299.08</v>
      </c>
      <c r="O21" s="39">
        <f>SUM(M21:N21)</f>
        <v>1588.21</v>
      </c>
      <c r="P21" s="44" t="s">
        <v>141</v>
      </c>
      <c r="Q21" s="44" t="s">
        <v>141</v>
      </c>
      <c r="R21" s="44" t="s">
        <v>141</v>
      </c>
      <c r="S21" s="44" t="s">
        <v>141</v>
      </c>
      <c r="T21" s="44" t="s">
        <v>141</v>
      </c>
      <c r="U21" s="44" t="s">
        <v>141</v>
      </c>
      <c r="V21" s="44" t="s">
        <v>141</v>
      </c>
      <c r="W21" s="44" t="s">
        <v>141</v>
      </c>
      <c r="X21" s="44" t="s">
        <v>141</v>
      </c>
      <c r="Y21" s="44" t="s">
        <v>141</v>
      </c>
      <c r="Z21" s="44" t="s">
        <v>141</v>
      </c>
      <c r="AA21" s="44" t="s">
        <v>141</v>
      </c>
      <c r="AB21" s="44" t="s">
        <v>141</v>
      </c>
      <c r="AC21" s="44" t="s">
        <v>141</v>
      </c>
      <c r="AD21" s="44" t="s">
        <v>141</v>
      </c>
      <c r="AE21" s="44" t="s">
        <v>141</v>
      </c>
      <c r="AF21" s="44" t="s">
        <v>141</v>
      </c>
      <c r="AG21" s="44" t="s">
        <v>141</v>
      </c>
      <c r="AH21" s="44" t="s">
        <v>141</v>
      </c>
      <c r="AI21" s="44" t="s">
        <v>141</v>
      </c>
      <c r="AJ21" s="44" t="s">
        <v>141</v>
      </c>
      <c r="AK21" s="44" t="s">
        <v>141</v>
      </c>
      <c r="AL21" s="44" t="s">
        <v>141</v>
      </c>
      <c r="AM21" s="44" t="s">
        <v>141</v>
      </c>
      <c r="AN21" s="44" t="s">
        <v>141</v>
      </c>
      <c r="AO21" s="44" t="s">
        <v>141</v>
      </c>
      <c r="AP21" s="44" t="s">
        <v>141</v>
      </c>
      <c r="AQ21" s="15" t="s">
        <v>489</v>
      </c>
    </row>
    <row r="22" spans="1:43" ht="36">
      <c r="A22" s="14" t="s">
        <v>400</v>
      </c>
      <c r="B22" s="13" t="s">
        <v>204</v>
      </c>
      <c r="C22" s="13" t="s">
        <v>14</v>
      </c>
      <c r="D22" s="13" t="s">
        <v>401</v>
      </c>
      <c r="E22" s="38">
        <v>41487</v>
      </c>
      <c r="F22" s="39" t="s">
        <v>402</v>
      </c>
      <c r="G22" s="44" t="s">
        <v>141</v>
      </c>
      <c r="H22" s="44" t="s">
        <v>141</v>
      </c>
      <c r="I22" s="44" t="s">
        <v>141</v>
      </c>
      <c r="J22" s="44" t="s">
        <v>141</v>
      </c>
      <c r="K22" s="44" t="s">
        <v>141</v>
      </c>
      <c r="L22" s="44" t="s">
        <v>141</v>
      </c>
      <c r="M22" s="44" t="s">
        <v>141</v>
      </c>
      <c r="N22" s="44" t="s">
        <v>141</v>
      </c>
      <c r="O22" s="44" t="s">
        <v>141</v>
      </c>
      <c r="P22" s="44" t="s">
        <v>141</v>
      </c>
      <c r="Q22" s="44" t="s">
        <v>141</v>
      </c>
      <c r="R22" s="44" t="s">
        <v>141</v>
      </c>
      <c r="S22" s="44" t="s">
        <v>141</v>
      </c>
      <c r="T22" s="44" t="s">
        <v>141</v>
      </c>
      <c r="U22" s="44" t="s">
        <v>141</v>
      </c>
      <c r="V22" s="44" t="s">
        <v>141</v>
      </c>
      <c r="W22" s="44" t="s">
        <v>141</v>
      </c>
      <c r="X22" s="44" t="s">
        <v>141</v>
      </c>
      <c r="Y22" s="44" t="s">
        <v>141</v>
      </c>
      <c r="Z22" s="44" t="s">
        <v>141</v>
      </c>
      <c r="AA22" s="44" t="s">
        <v>141</v>
      </c>
      <c r="AB22" s="44">
        <v>5733.98</v>
      </c>
      <c r="AC22" s="44">
        <v>1497.86</v>
      </c>
      <c r="AD22" s="44">
        <f>SUM(AB22:AC22)</f>
        <v>7231.839999999999</v>
      </c>
      <c r="AE22" s="44">
        <v>5733.98</v>
      </c>
      <c r="AF22" s="44">
        <v>1497.86</v>
      </c>
      <c r="AG22" s="44">
        <f>SUM(AE22:AF22)</f>
        <v>7231.839999999999</v>
      </c>
      <c r="AH22" s="44">
        <v>5733.98</v>
      </c>
      <c r="AI22" s="44">
        <v>1497.86</v>
      </c>
      <c r="AJ22" s="44">
        <f>SUM(AH22:AI22)</f>
        <v>7231.839999999999</v>
      </c>
      <c r="AK22" s="44">
        <v>5935.84</v>
      </c>
      <c r="AL22" s="44">
        <v>1540.46</v>
      </c>
      <c r="AM22" s="44">
        <f>SUM(AK22:AL22)</f>
        <v>7476.3</v>
      </c>
      <c r="AN22" s="44">
        <v>8409.14</v>
      </c>
      <c r="AO22" s="44">
        <v>2062.33</v>
      </c>
      <c r="AP22" s="46">
        <f>SUM(AN22:AO22)</f>
        <v>10471.47</v>
      </c>
      <c r="AQ22" s="15" t="s">
        <v>480</v>
      </c>
    </row>
    <row r="23" spans="1:43" ht="24">
      <c r="A23" s="14" t="s">
        <v>90</v>
      </c>
      <c r="B23" s="13" t="s">
        <v>131</v>
      </c>
      <c r="C23" s="13" t="s">
        <v>91</v>
      </c>
      <c r="D23" s="13" t="s">
        <v>92</v>
      </c>
      <c r="E23" s="38">
        <v>41513</v>
      </c>
      <c r="F23" s="13" t="s">
        <v>93</v>
      </c>
      <c r="G23" s="44" t="s">
        <v>141</v>
      </c>
      <c r="H23" s="44" t="s">
        <v>141</v>
      </c>
      <c r="I23" s="44" t="s">
        <v>141</v>
      </c>
      <c r="J23" s="44" t="s">
        <v>141</v>
      </c>
      <c r="K23" s="44" t="s">
        <v>141</v>
      </c>
      <c r="L23" s="44" t="s">
        <v>141</v>
      </c>
      <c r="M23" s="44" t="s">
        <v>141</v>
      </c>
      <c r="N23" s="44" t="s">
        <v>141</v>
      </c>
      <c r="O23" s="44" t="s">
        <v>141</v>
      </c>
      <c r="P23" s="44" t="s">
        <v>141</v>
      </c>
      <c r="Q23" s="44" t="s">
        <v>141</v>
      </c>
      <c r="R23" s="44" t="s">
        <v>141</v>
      </c>
      <c r="S23" s="44" t="s">
        <v>141</v>
      </c>
      <c r="T23" s="44" t="s">
        <v>141</v>
      </c>
      <c r="U23" s="44" t="s">
        <v>141</v>
      </c>
      <c r="V23" s="44" t="s">
        <v>141</v>
      </c>
      <c r="W23" s="44" t="s">
        <v>141</v>
      </c>
      <c r="X23" s="44" t="s">
        <v>141</v>
      </c>
      <c r="Y23" s="44" t="s">
        <v>141</v>
      </c>
      <c r="Z23" s="44" t="s">
        <v>141</v>
      </c>
      <c r="AA23" s="44" t="s">
        <v>141</v>
      </c>
      <c r="AB23" s="44" t="s">
        <v>141</v>
      </c>
      <c r="AC23" s="44" t="s">
        <v>141</v>
      </c>
      <c r="AD23" s="44" t="s">
        <v>141</v>
      </c>
      <c r="AE23" s="39">
        <v>7027.35</v>
      </c>
      <c r="AF23" s="39">
        <v>2609.13</v>
      </c>
      <c r="AG23" s="39">
        <v>9636.48</v>
      </c>
      <c r="AH23" s="39">
        <v>7437.75</v>
      </c>
      <c r="AI23" s="39">
        <v>2841.55</v>
      </c>
      <c r="AJ23" s="39">
        <f>SUM(AH23:AI23)</f>
        <v>10279.3</v>
      </c>
      <c r="AK23" s="39">
        <v>7437.75</v>
      </c>
      <c r="AL23" s="39">
        <v>2841.55</v>
      </c>
      <c r="AM23" s="39">
        <f>SUM(AK23:AL23)</f>
        <v>10279.3</v>
      </c>
      <c r="AN23" s="39">
        <v>8487.25</v>
      </c>
      <c r="AO23" s="39">
        <v>3229.9</v>
      </c>
      <c r="AP23" s="40">
        <f>SUM(AN23:AO23)</f>
        <v>11717.15</v>
      </c>
      <c r="AQ23" s="15" t="s">
        <v>490</v>
      </c>
    </row>
    <row r="24" spans="1:43" ht="12.75">
      <c r="A24" s="14" t="s">
        <v>70</v>
      </c>
      <c r="B24" s="13" t="s">
        <v>71</v>
      </c>
      <c r="C24" s="13" t="s">
        <v>12</v>
      </c>
      <c r="D24" s="13" t="s">
        <v>72</v>
      </c>
      <c r="E24" s="38">
        <v>41001</v>
      </c>
      <c r="F24" s="13" t="s">
        <v>73</v>
      </c>
      <c r="G24" s="39">
        <v>2228.56</v>
      </c>
      <c r="H24" s="39">
        <v>546.19</v>
      </c>
      <c r="I24" s="39">
        <f>SUM(G24:H24)</f>
        <v>2774.75</v>
      </c>
      <c r="J24" s="39">
        <v>2393.19</v>
      </c>
      <c r="K24" s="39">
        <v>587.15</v>
      </c>
      <c r="L24" s="39">
        <v>2980.34</v>
      </c>
      <c r="M24" s="39">
        <v>2898.24</v>
      </c>
      <c r="N24" s="39">
        <v>730.19</v>
      </c>
      <c r="O24" s="39">
        <v>3628.43</v>
      </c>
      <c r="P24" s="39">
        <v>3540.98</v>
      </c>
      <c r="Q24" s="39">
        <v>999.22</v>
      </c>
      <c r="R24" s="39">
        <f>SUM(P24:Q24)</f>
        <v>4540.2</v>
      </c>
      <c r="S24" s="39">
        <v>2455.45</v>
      </c>
      <c r="T24" s="39">
        <v>885.83</v>
      </c>
      <c r="U24" s="39">
        <v>3341.28</v>
      </c>
      <c r="V24" s="39">
        <v>2393.19</v>
      </c>
      <c r="W24" s="39">
        <v>860.01</v>
      </c>
      <c r="X24" s="39">
        <v>3253.2</v>
      </c>
      <c r="Y24" s="39">
        <v>2455.45</v>
      </c>
      <c r="Z24" s="39">
        <v>885.83</v>
      </c>
      <c r="AA24" s="39">
        <v>3341.28</v>
      </c>
      <c r="AB24" s="53">
        <v>2393.19</v>
      </c>
      <c r="AC24" s="44">
        <v>859.01</v>
      </c>
      <c r="AD24" s="44">
        <v>3253.2</v>
      </c>
      <c r="AE24" s="53">
        <v>2393.19</v>
      </c>
      <c r="AF24" s="44">
        <v>859.01</v>
      </c>
      <c r="AG24" s="44">
        <v>3253.2</v>
      </c>
      <c r="AH24" s="39">
        <v>2455.45</v>
      </c>
      <c r="AI24" s="39">
        <v>885.83</v>
      </c>
      <c r="AJ24" s="39">
        <v>3341.28</v>
      </c>
      <c r="AK24" s="53">
        <v>2393.19</v>
      </c>
      <c r="AL24" s="44">
        <v>859.01</v>
      </c>
      <c r="AM24" s="44">
        <v>3253.2</v>
      </c>
      <c r="AN24" s="39">
        <v>2317.26</v>
      </c>
      <c r="AO24" s="39">
        <v>828.51</v>
      </c>
      <c r="AP24" s="40">
        <v>3145.77</v>
      </c>
      <c r="AQ24" s="15" t="s">
        <v>480</v>
      </c>
    </row>
    <row r="25" spans="1:43" ht="24">
      <c r="A25" s="14" t="s">
        <v>238</v>
      </c>
      <c r="B25" s="13" t="s">
        <v>239</v>
      </c>
      <c r="C25" s="13" t="s">
        <v>14</v>
      </c>
      <c r="D25" s="13" t="s">
        <v>240</v>
      </c>
      <c r="E25" s="38">
        <v>41397</v>
      </c>
      <c r="F25" s="39" t="s">
        <v>241</v>
      </c>
      <c r="G25" s="39" t="s">
        <v>141</v>
      </c>
      <c r="H25" s="39" t="s">
        <v>141</v>
      </c>
      <c r="I25" s="39" t="s">
        <v>141</v>
      </c>
      <c r="J25" s="39" t="s">
        <v>141</v>
      </c>
      <c r="K25" s="39" t="s">
        <v>141</v>
      </c>
      <c r="L25" s="39" t="s">
        <v>141</v>
      </c>
      <c r="M25" s="39" t="s">
        <v>141</v>
      </c>
      <c r="N25" s="39" t="s">
        <v>141</v>
      </c>
      <c r="O25" s="39" t="s">
        <v>141</v>
      </c>
      <c r="P25" s="39" t="s">
        <v>141</v>
      </c>
      <c r="Q25" s="39" t="s">
        <v>141</v>
      </c>
      <c r="R25" s="39" t="s">
        <v>141</v>
      </c>
      <c r="S25" s="39">
        <v>2436.72</v>
      </c>
      <c r="T25" s="39">
        <v>809.46</v>
      </c>
      <c r="U25" s="39">
        <f>SUM(S25:T25)</f>
        <v>3246.18</v>
      </c>
      <c r="V25" s="39">
        <v>2436.72</v>
      </c>
      <c r="W25" s="39">
        <v>809.46</v>
      </c>
      <c r="X25" s="39">
        <f>SUM(V25:W25)</f>
        <v>3246.18</v>
      </c>
      <c r="Y25" s="39">
        <v>2436.72</v>
      </c>
      <c r="Z25" s="39">
        <v>809.46</v>
      </c>
      <c r="AA25" s="39">
        <f>SUM(Y25:Z25)</f>
        <v>3246.18</v>
      </c>
      <c r="AB25" s="39">
        <v>2436.72</v>
      </c>
      <c r="AC25" s="39">
        <v>809.46</v>
      </c>
      <c r="AD25" s="39">
        <f>SUM(AB25:AC25)</f>
        <v>3246.18</v>
      </c>
      <c r="AE25" s="39">
        <v>2436.72</v>
      </c>
      <c r="AF25" s="39">
        <v>809.46</v>
      </c>
      <c r="AG25" s="39">
        <f>SUM(AE25:AF25)</f>
        <v>3246.18</v>
      </c>
      <c r="AH25" s="39">
        <v>2436.72</v>
      </c>
      <c r="AI25" s="39">
        <v>809.46</v>
      </c>
      <c r="AJ25" s="39">
        <f>SUM(AH25:AI25)</f>
        <v>3246.18</v>
      </c>
      <c r="AK25" s="39">
        <v>2436.72</v>
      </c>
      <c r="AL25" s="39">
        <v>809.46</v>
      </c>
      <c r="AM25" s="39">
        <f>SUM(AK25:AL25)</f>
        <v>3246.18</v>
      </c>
      <c r="AN25" s="39">
        <v>4873.44</v>
      </c>
      <c r="AO25" s="39">
        <v>1423.99</v>
      </c>
      <c r="AP25" s="39">
        <f>SUM(AN25:AO25)</f>
        <v>6297.429999999999</v>
      </c>
      <c r="AQ25" s="15" t="s">
        <v>491</v>
      </c>
    </row>
    <row r="26" spans="1:43" ht="24">
      <c r="A26" s="14" t="s">
        <v>97</v>
      </c>
      <c r="B26" s="13" t="s">
        <v>57</v>
      </c>
      <c r="C26" s="13" t="s">
        <v>35</v>
      </c>
      <c r="D26" s="13" t="s">
        <v>98</v>
      </c>
      <c r="E26" s="38">
        <v>41541</v>
      </c>
      <c r="F26" s="13" t="s">
        <v>99</v>
      </c>
      <c r="G26" s="44" t="s">
        <v>141</v>
      </c>
      <c r="H26" s="44" t="s">
        <v>141</v>
      </c>
      <c r="I26" s="44" t="s">
        <v>141</v>
      </c>
      <c r="J26" s="44" t="s">
        <v>141</v>
      </c>
      <c r="K26" s="44" t="s">
        <v>141</v>
      </c>
      <c r="L26" s="44" t="s">
        <v>141</v>
      </c>
      <c r="M26" s="44" t="s">
        <v>141</v>
      </c>
      <c r="N26" s="44" t="s">
        <v>141</v>
      </c>
      <c r="O26" s="44" t="s">
        <v>141</v>
      </c>
      <c r="P26" s="44" t="s">
        <v>141</v>
      </c>
      <c r="Q26" s="44" t="s">
        <v>141</v>
      </c>
      <c r="R26" s="44" t="s">
        <v>141</v>
      </c>
      <c r="S26" s="44" t="s">
        <v>141</v>
      </c>
      <c r="T26" s="44" t="s">
        <v>141</v>
      </c>
      <c r="U26" s="44" t="s">
        <v>141</v>
      </c>
      <c r="V26" s="44" t="s">
        <v>141</v>
      </c>
      <c r="W26" s="44" t="s">
        <v>141</v>
      </c>
      <c r="X26" s="44" t="s">
        <v>141</v>
      </c>
      <c r="Y26" s="44" t="s">
        <v>141</v>
      </c>
      <c r="Z26" s="44" t="s">
        <v>141</v>
      </c>
      <c r="AA26" s="44" t="s">
        <v>141</v>
      </c>
      <c r="AB26" s="44" t="s">
        <v>141</v>
      </c>
      <c r="AC26" s="44" t="s">
        <v>141</v>
      </c>
      <c r="AD26" s="44" t="s">
        <v>141</v>
      </c>
      <c r="AE26" s="39">
        <v>5688.58</v>
      </c>
      <c r="AF26" s="39">
        <v>808.4</v>
      </c>
      <c r="AG26" s="39">
        <v>6496.98</v>
      </c>
      <c r="AH26" s="39">
        <v>24903.6</v>
      </c>
      <c r="AI26" s="39">
        <v>3539.08</v>
      </c>
      <c r="AJ26" s="39">
        <f>SUM(AH26:AI26)</f>
        <v>28442.68</v>
      </c>
      <c r="AK26" s="39">
        <v>25021.35</v>
      </c>
      <c r="AL26" s="39">
        <v>3555.81</v>
      </c>
      <c r="AM26" s="39">
        <f>SUM(AK26:AL26)</f>
        <v>28577.16</v>
      </c>
      <c r="AN26" s="39">
        <v>25100.57</v>
      </c>
      <c r="AO26" s="39">
        <v>3567.06</v>
      </c>
      <c r="AP26" s="40">
        <f>SUM(AN26:AO26)</f>
        <v>28667.63</v>
      </c>
      <c r="AQ26" s="15" t="s">
        <v>492</v>
      </c>
    </row>
    <row r="27" spans="1:43" ht="24">
      <c r="A27" s="14" t="s">
        <v>260</v>
      </c>
      <c r="B27" s="13" t="s">
        <v>261</v>
      </c>
      <c r="C27" s="13" t="s">
        <v>14</v>
      </c>
      <c r="D27" s="13" t="s">
        <v>262</v>
      </c>
      <c r="E27" s="38">
        <v>41394</v>
      </c>
      <c r="F27" s="55" t="s">
        <v>263</v>
      </c>
      <c r="G27" s="44" t="s">
        <v>141</v>
      </c>
      <c r="H27" s="44" t="s">
        <v>141</v>
      </c>
      <c r="I27" s="44" t="s">
        <v>141</v>
      </c>
      <c r="J27" s="44" t="s">
        <v>141</v>
      </c>
      <c r="K27" s="44" t="s">
        <v>141</v>
      </c>
      <c r="L27" s="44" t="s">
        <v>141</v>
      </c>
      <c r="M27" s="44" t="s">
        <v>141</v>
      </c>
      <c r="N27" s="44" t="s">
        <v>141</v>
      </c>
      <c r="O27" s="44" t="s">
        <v>141</v>
      </c>
      <c r="P27" s="44">
        <v>42.05</v>
      </c>
      <c r="Q27" s="44">
        <v>8.68</v>
      </c>
      <c r="R27" s="44">
        <f>SUM(P27:Q27)</f>
        <v>50.73</v>
      </c>
      <c r="S27" s="44">
        <v>1276.08</v>
      </c>
      <c r="T27" s="44">
        <v>281.63</v>
      </c>
      <c r="U27" s="44">
        <f aca="true" t="shared" si="0" ref="U27:U32">SUM(S27:T27)</f>
        <v>1557.71</v>
      </c>
      <c r="V27" s="44">
        <v>1276.08</v>
      </c>
      <c r="W27" s="44">
        <v>281.63</v>
      </c>
      <c r="X27" s="44">
        <f aca="true" t="shared" si="1" ref="X27:X32">SUM(V27:W27)</f>
        <v>1557.71</v>
      </c>
      <c r="Y27" s="44">
        <v>1350.47</v>
      </c>
      <c r="Z27" s="44">
        <v>291.66</v>
      </c>
      <c r="AA27" s="44">
        <v>1642.13</v>
      </c>
      <c r="AB27" s="44">
        <v>1343.46</v>
      </c>
      <c r="AC27" s="44">
        <v>291.66</v>
      </c>
      <c r="AD27" s="44">
        <v>1635.13</v>
      </c>
      <c r="AE27" s="39">
        <v>1329.47</v>
      </c>
      <c r="AF27" s="39">
        <v>291.66</v>
      </c>
      <c r="AG27" s="39">
        <v>1621.13</v>
      </c>
      <c r="AH27" s="44">
        <v>1343.46</v>
      </c>
      <c r="AI27" s="44">
        <v>291.66</v>
      </c>
      <c r="AJ27" s="44">
        <v>1635.13</v>
      </c>
      <c r="AK27" s="39">
        <v>1329.47</v>
      </c>
      <c r="AL27" s="39">
        <v>291.66</v>
      </c>
      <c r="AM27" s="39">
        <v>1621.13</v>
      </c>
      <c r="AN27" s="39">
        <v>2086.85</v>
      </c>
      <c r="AO27" s="39">
        <v>433.97</v>
      </c>
      <c r="AP27" s="39">
        <f>SUM(AN27:AO27)</f>
        <v>2520.8199999999997</v>
      </c>
      <c r="AQ27" s="21" t="s">
        <v>493</v>
      </c>
    </row>
    <row r="28" spans="1:43" ht="36">
      <c r="A28" s="14" t="s">
        <v>203</v>
      </c>
      <c r="B28" s="13" t="s">
        <v>204</v>
      </c>
      <c r="C28" s="13" t="s">
        <v>14</v>
      </c>
      <c r="D28" s="13" t="s">
        <v>205</v>
      </c>
      <c r="E28" s="38">
        <v>41275</v>
      </c>
      <c r="F28" s="44" t="s">
        <v>206</v>
      </c>
      <c r="G28" s="56">
        <v>3595.55</v>
      </c>
      <c r="H28" s="57">
        <v>737</v>
      </c>
      <c r="I28" s="56">
        <f>SUM(G28:H28)</f>
        <v>4332.55</v>
      </c>
      <c r="J28" s="44">
        <v>2696.66</v>
      </c>
      <c r="K28" s="44">
        <v>737</v>
      </c>
      <c r="L28" s="44">
        <f>SUM(J28:K28)</f>
        <v>3433.66</v>
      </c>
      <c r="M28" s="44">
        <v>2696.66</v>
      </c>
      <c r="N28" s="44">
        <v>737</v>
      </c>
      <c r="O28" s="44">
        <f>SUM(M28:N28)</f>
        <v>3433.66</v>
      </c>
      <c r="P28" s="44">
        <v>2696.66</v>
      </c>
      <c r="Q28" s="44">
        <v>737</v>
      </c>
      <c r="R28" s="44">
        <f>SUM(P28:Q28)</f>
        <v>3433.66</v>
      </c>
      <c r="S28" s="44">
        <v>2819.09</v>
      </c>
      <c r="T28" s="44">
        <v>763</v>
      </c>
      <c r="U28" s="44">
        <f t="shared" si="0"/>
        <v>3582.09</v>
      </c>
      <c r="V28" s="44">
        <v>2819.09</v>
      </c>
      <c r="W28" s="44">
        <v>763</v>
      </c>
      <c r="X28" s="44">
        <f t="shared" si="1"/>
        <v>3582.09</v>
      </c>
      <c r="Y28" s="44">
        <v>2819.09</v>
      </c>
      <c r="Z28" s="44">
        <v>763</v>
      </c>
      <c r="AA28" s="44">
        <f>SUM(Y28:Z28)</f>
        <v>3582.09</v>
      </c>
      <c r="AB28" s="44">
        <v>2819.09</v>
      </c>
      <c r="AC28" s="39" t="s">
        <v>207</v>
      </c>
      <c r="AD28" s="44">
        <v>3581.92</v>
      </c>
      <c r="AE28" s="44">
        <v>2819.09</v>
      </c>
      <c r="AF28" s="39" t="s">
        <v>207</v>
      </c>
      <c r="AG28" s="44">
        <v>3581.92</v>
      </c>
      <c r="AH28" s="44">
        <v>2819.09</v>
      </c>
      <c r="AI28" s="39" t="s">
        <v>207</v>
      </c>
      <c r="AJ28" s="44">
        <v>3581.92</v>
      </c>
      <c r="AK28" s="39">
        <v>2918.33</v>
      </c>
      <c r="AL28" s="39">
        <v>783.77</v>
      </c>
      <c r="AM28" s="39">
        <f>SUM(AK28:AL28)</f>
        <v>3702.1</v>
      </c>
      <c r="AN28" s="39">
        <v>2918.33</v>
      </c>
      <c r="AO28" s="39">
        <v>783.77</v>
      </c>
      <c r="AP28" s="39">
        <f>SUM(AN28:AO28)</f>
        <v>3702.1</v>
      </c>
      <c r="AQ28" s="15" t="s">
        <v>480</v>
      </c>
    </row>
    <row r="29" spans="1:43" ht="36">
      <c r="A29" s="14" t="s">
        <v>403</v>
      </c>
      <c r="B29" s="13" t="s">
        <v>404</v>
      </c>
      <c r="C29" s="13" t="s">
        <v>405</v>
      </c>
      <c r="D29" s="13" t="s">
        <v>406</v>
      </c>
      <c r="E29" s="38">
        <v>40513</v>
      </c>
      <c r="F29" s="44" t="s">
        <v>407</v>
      </c>
      <c r="G29" s="44">
        <v>3278.76</v>
      </c>
      <c r="H29" s="39">
        <v>1087.31</v>
      </c>
      <c r="I29" s="44">
        <f>SUM(G29:H29)</f>
        <v>4366.07</v>
      </c>
      <c r="J29" s="44">
        <v>5901.9</v>
      </c>
      <c r="K29" s="39">
        <v>1087.31</v>
      </c>
      <c r="L29" s="44">
        <f>SUM(J29:K29)</f>
        <v>6989.209999999999</v>
      </c>
      <c r="M29" s="44">
        <v>5901.9</v>
      </c>
      <c r="N29" s="39">
        <v>1087.31</v>
      </c>
      <c r="O29" s="44">
        <f>SUM(M29:N29)</f>
        <v>6989.209999999999</v>
      </c>
      <c r="P29" s="44">
        <v>5901.9</v>
      </c>
      <c r="Q29" s="39">
        <v>1087.31</v>
      </c>
      <c r="R29" s="44">
        <f>SUM(P29:Q29)</f>
        <v>6989.209999999999</v>
      </c>
      <c r="S29" s="44">
        <v>5970.9</v>
      </c>
      <c r="T29" s="39">
        <v>1087.31</v>
      </c>
      <c r="U29" s="44">
        <f t="shared" si="0"/>
        <v>7058.209999999999</v>
      </c>
      <c r="V29" s="44">
        <v>5970.9</v>
      </c>
      <c r="W29" s="39">
        <v>1087.31</v>
      </c>
      <c r="X29" s="44">
        <f t="shared" si="1"/>
        <v>7058.209999999999</v>
      </c>
      <c r="Y29" s="44">
        <v>3604.41</v>
      </c>
      <c r="Z29" s="44">
        <v>1164.55</v>
      </c>
      <c r="AA29" s="44">
        <f>SUM(Y29:Z29)</f>
        <v>4768.96</v>
      </c>
      <c r="AB29" s="44">
        <v>6368.6</v>
      </c>
      <c r="AC29" s="39">
        <v>1164.55</v>
      </c>
      <c r="AD29" s="44">
        <f>SUM(AB29:AC29)</f>
        <v>7533.150000000001</v>
      </c>
      <c r="AE29" s="44">
        <v>7978.85</v>
      </c>
      <c r="AF29" s="39">
        <v>1164.55</v>
      </c>
      <c r="AG29" s="44">
        <f>SUM(AE29:AF29)</f>
        <v>9143.4</v>
      </c>
      <c r="AH29" s="44">
        <v>6368.6</v>
      </c>
      <c r="AI29" s="39">
        <v>1164.55</v>
      </c>
      <c r="AJ29" s="44">
        <f>SUM(AH29:AI29)</f>
        <v>7533.150000000001</v>
      </c>
      <c r="AK29" s="39">
        <v>13158.69</v>
      </c>
      <c r="AL29" s="39">
        <v>2637.9</v>
      </c>
      <c r="AM29" s="39">
        <f>SUM(AK29:AL29)</f>
        <v>15796.59</v>
      </c>
      <c r="AN29" s="39">
        <v>7240.7</v>
      </c>
      <c r="AO29" s="39">
        <v>1334.88</v>
      </c>
      <c r="AP29" s="40">
        <f>SUM(AN29:AO29)</f>
        <v>8575.58</v>
      </c>
      <c r="AQ29" s="15" t="s">
        <v>480</v>
      </c>
    </row>
    <row r="30" spans="1:43" ht="12.75">
      <c r="A30" s="14" t="s">
        <v>15</v>
      </c>
      <c r="B30" s="13" t="s">
        <v>16</v>
      </c>
      <c r="C30" s="13" t="s">
        <v>45</v>
      </c>
      <c r="D30" s="13" t="s">
        <v>164</v>
      </c>
      <c r="E30" s="38">
        <v>38660</v>
      </c>
      <c r="F30" s="13" t="s">
        <v>52</v>
      </c>
      <c r="G30" s="39">
        <v>10581.64</v>
      </c>
      <c r="H30" s="39">
        <v>5789.72</v>
      </c>
      <c r="I30" s="39">
        <f>SUM(G30:H30)</f>
        <v>16371.36</v>
      </c>
      <c r="J30" s="39">
        <v>10581.64</v>
      </c>
      <c r="K30" s="39">
        <v>8194.64</v>
      </c>
      <c r="L30" s="39">
        <f>SUM(J30:K30)</f>
        <v>18776.28</v>
      </c>
      <c r="M30" s="39">
        <v>10581.64</v>
      </c>
      <c r="N30" s="39">
        <v>8194.64</v>
      </c>
      <c r="O30" s="39">
        <f>SUM(M30:N30)</f>
        <v>18776.28</v>
      </c>
      <c r="P30" s="39">
        <v>10581.64</v>
      </c>
      <c r="Q30" s="39">
        <v>8194.64</v>
      </c>
      <c r="R30" s="39">
        <f>SUM(P30:Q30)</f>
        <v>18776.28</v>
      </c>
      <c r="S30" s="39">
        <v>10581.64</v>
      </c>
      <c r="T30" s="39">
        <v>8353.1</v>
      </c>
      <c r="U30" s="39">
        <f t="shared" si="0"/>
        <v>18934.739999999998</v>
      </c>
      <c r="V30" s="39">
        <v>10581.64</v>
      </c>
      <c r="W30" s="39">
        <v>8915.48</v>
      </c>
      <c r="X30" s="39">
        <f t="shared" si="1"/>
        <v>19497.12</v>
      </c>
      <c r="Y30" s="39">
        <v>10736.14</v>
      </c>
      <c r="Z30" s="39">
        <v>8497.43</v>
      </c>
      <c r="AA30" s="39">
        <f>SUM(Y30:Z30)</f>
        <v>19233.57</v>
      </c>
      <c r="AB30" s="39">
        <v>10736.14</v>
      </c>
      <c r="AC30" s="39">
        <v>8497.43</v>
      </c>
      <c r="AD30" s="39">
        <f>SUM(AB30:AC30)</f>
        <v>19233.57</v>
      </c>
      <c r="AE30" s="39">
        <v>10736.14</v>
      </c>
      <c r="AF30" s="39">
        <v>8497.43</v>
      </c>
      <c r="AG30" s="39">
        <f>SUM(AE30:AF30)</f>
        <v>19233.57</v>
      </c>
      <c r="AH30" s="39">
        <v>10736.14</v>
      </c>
      <c r="AI30" s="39">
        <v>8497.43</v>
      </c>
      <c r="AJ30" s="39">
        <f>SUM(AH30:AI30)</f>
        <v>19233.57</v>
      </c>
      <c r="AK30" s="39">
        <v>10736.14</v>
      </c>
      <c r="AL30" s="39">
        <v>8592.93</v>
      </c>
      <c r="AM30" s="39">
        <v>19329.07</v>
      </c>
      <c r="AN30" s="39">
        <v>15238.85</v>
      </c>
      <c r="AO30" s="39">
        <v>11604.29</v>
      </c>
      <c r="AP30" s="40">
        <v>26843.14</v>
      </c>
      <c r="AQ30" s="15" t="s">
        <v>480</v>
      </c>
    </row>
    <row r="31" spans="1:43" ht="12.75">
      <c r="A31" s="14" t="s">
        <v>61</v>
      </c>
      <c r="B31" s="13" t="s">
        <v>62</v>
      </c>
      <c r="C31" s="13" t="s">
        <v>63</v>
      </c>
      <c r="D31" s="13" t="s">
        <v>165</v>
      </c>
      <c r="E31" s="38">
        <v>40703</v>
      </c>
      <c r="F31" s="13" t="s">
        <v>64</v>
      </c>
      <c r="G31" s="39">
        <v>8906.86</v>
      </c>
      <c r="H31" s="48">
        <v>7329.33</v>
      </c>
      <c r="I31" s="39">
        <v>16236.19</v>
      </c>
      <c r="J31" s="39">
        <v>8906.86</v>
      </c>
      <c r="K31" s="48">
        <v>7329.33</v>
      </c>
      <c r="L31" s="39">
        <v>16236.19</v>
      </c>
      <c r="M31" s="39">
        <v>8906.86</v>
      </c>
      <c r="N31" s="48">
        <v>7329.33</v>
      </c>
      <c r="O31" s="39">
        <v>16236.19</v>
      </c>
      <c r="P31" s="39">
        <v>8906.86</v>
      </c>
      <c r="Q31" s="58">
        <v>7329.33</v>
      </c>
      <c r="R31" s="39">
        <v>16236.19</v>
      </c>
      <c r="S31" s="39">
        <v>8965.68</v>
      </c>
      <c r="T31" s="39">
        <v>7408.44</v>
      </c>
      <c r="U31" s="39">
        <f t="shared" si="0"/>
        <v>16374.119999999999</v>
      </c>
      <c r="V31" s="39">
        <v>8977</v>
      </c>
      <c r="W31" s="39">
        <v>7414.22</v>
      </c>
      <c r="X31" s="39">
        <f t="shared" si="1"/>
        <v>16391.22</v>
      </c>
      <c r="Y31" s="39">
        <v>8977</v>
      </c>
      <c r="Z31" s="39">
        <v>7394.13</v>
      </c>
      <c r="AA31" s="39">
        <v>16371.13</v>
      </c>
      <c r="AB31" s="39">
        <v>8977</v>
      </c>
      <c r="AC31" s="39">
        <v>7377.48</v>
      </c>
      <c r="AD31" s="39">
        <v>16354.48</v>
      </c>
      <c r="AE31" s="39">
        <v>8977</v>
      </c>
      <c r="AF31" s="39">
        <v>7377.48</v>
      </c>
      <c r="AG31" s="39">
        <v>16354.48</v>
      </c>
      <c r="AH31" s="39">
        <v>8977</v>
      </c>
      <c r="AI31" s="39">
        <v>7038.4</v>
      </c>
      <c r="AJ31" s="39">
        <v>16015.4</v>
      </c>
      <c r="AK31" s="39">
        <v>8977</v>
      </c>
      <c r="AL31" s="39">
        <v>7038.4</v>
      </c>
      <c r="AM31" s="39">
        <v>16015.4</v>
      </c>
      <c r="AN31" s="39">
        <v>8977</v>
      </c>
      <c r="AO31" s="39">
        <v>7038.4</v>
      </c>
      <c r="AP31" s="39">
        <v>16015.4</v>
      </c>
      <c r="AQ31" s="15" t="s">
        <v>480</v>
      </c>
    </row>
    <row r="32" spans="1:43" ht="24">
      <c r="A32" s="14" t="s">
        <v>300</v>
      </c>
      <c r="B32" s="13" t="s">
        <v>243</v>
      </c>
      <c r="C32" s="13" t="s">
        <v>14</v>
      </c>
      <c r="D32" s="13" t="s">
        <v>301</v>
      </c>
      <c r="E32" s="38">
        <v>41400</v>
      </c>
      <c r="F32" s="13" t="s">
        <v>302</v>
      </c>
      <c r="G32" s="44" t="s">
        <v>141</v>
      </c>
      <c r="H32" s="44" t="s">
        <v>141</v>
      </c>
      <c r="I32" s="44" t="s">
        <v>141</v>
      </c>
      <c r="J32" s="44" t="s">
        <v>141</v>
      </c>
      <c r="K32" s="44" t="s">
        <v>141</v>
      </c>
      <c r="L32" s="44" t="s">
        <v>141</v>
      </c>
      <c r="M32" s="44" t="s">
        <v>141</v>
      </c>
      <c r="N32" s="44" t="s">
        <v>141</v>
      </c>
      <c r="O32" s="44" t="s">
        <v>141</v>
      </c>
      <c r="P32" s="44" t="s">
        <v>141</v>
      </c>
      <c r="Q32" s="44" t="s">
        <v>141</v>
      </c>
      <c r="R32" s="44" t="s">
        <v>141</v>
      </c>
      <c r="S32" s="39">
        <v>1803.42</v>
      </c>
      <c r="T32" s="39">
        <v>542.19</v>
      </c>
      <c r="U32" s="39">
        <f t="shared" si="0"/>
        <v>2345.61</v>
      </c>
      <c r="V32" s="39">
        <v>1683.42</v>
      </c>
      <c r="W32" s="39">
        <v>542.19</v>
      </c>
      <c r="X32" s="39">
        <f t="shared" si="1"/>
        <v>2225.61</v>
      </c>
      <c r="Y32" s="39">
        <v>1683.42</v>
      </c>
      <c r="Z32" s="39">
        <v>542.19</v>
      </c>
      <c r="AA32" s="39">
        <f>SUM(Y32:Z32)</f>
        <v>2225.61</v>
      </c>
      <c r="AB32" s="39">
        <v>1683.42</v>
      </c>
      <c r="AC32" s="39">
        <v>542.19</v>
      </c>
      <c r="AD32" s="39">
        <f>SUM(AB32:AC32)</f>
        <v>2225.61</v>
      </c>
      <c r="AE32" s="39">
        <v>1683.42</v>
      </c>
      <c r="AF32" s="39">
        <v>542.19</v>
      </c>
      <c r="AG32" s="39">
        <f>SUM(AE32:AF32)</f>
        <v>2225.61</v>
      </c>
      <c r="AH32" s="39">
        <v>1683.42</v>
      </c>
      <c r="AI32" s="39">
        <v>542.19</v>
      </c>
      <c r="AJ32" s="39">
        <f>SUM(AH32:AI32)</f>
        <v>2225.61</v>
      </c>
      <c r="AK32" s="39">
        <v>1819.22</v>
      </c>
      <c r="AL32" s="39">
        <v>593.79</v>
      </c>
      <c r="AM32" s="39">
        <f>SUM(AK32:AL32)</f>
        <v>2413.01</v>
      </c>
      <c r="AN32" s="39">
        <v>2850.15</v>
      </c>
      <c r="AO32" s="39">
        <v>946.55</v>
      </c>
      <c r="AP32" s="39">
        <f>SUM(AN32:AO32)</f>
        <v>3796.7</v>
      </c>
      <c r="AQ32" s="15" t="s">
        <v>480</v>
      </c>
    </row>
    <row r="33" spans="1:43" ht="36">
      <c r="A33" s="14" t="s">
        <v>268</v>
      </c>
      <c r="B33" s="13" t="s">
        <v>204</v>
      </c>
      <c r="C33" s="13" t="s">
        <v>14</v>
      </c>
      <c r="D33" s="13" t="s">
        <v>269</v>
      </c>
      <c r="E33" s="38">
        <v>41275</v>
      </c>
      <c r="F33" s="13" t="s">
        <v>270</v>
      </c>
      <c r="G33" s="39">
        <v>4021.27</v>
      </c>
      <c r="H33" s="48">
        <v>798.85</v>
      </c>
      <c r="I33" s="39">
        <v>4820.12</v>
      </c>
      <c r="J33" s="39">
        <v>3024.66</v>
      </c>
      <c r="K33" s="48">
        <v>798.85</v>
      </c>
      <c r="L33" s="39">
        <f>SUM(J33:K33)</f>
        <v>3823.5099999999998</v>
      </c>
      <c r="M33" s="39">
        <v>3547.88</v>
      </c>
      <c r="N33" s="48">
        <v>909.26</v>
      </c>
      <c r="O33" s="39">
        <v>4457.14</v>
      </c>
      <c r="P33" s="39">
        <v>3024.66</v>
      </c>
      <c r="Q33" s="48">
        <v>798.85</v>
      </c>
      <c r="R33" s="39">
        <f>SUM(P33:Q33)</f>
        <v>3823.5099999999998</v>
      </c>
      <c r="S33" s="39">
        <v>3161.99</v>
      </c>
      <c r="T33" s="39">
        <v>827.5</v>
      </c>
      <c r="U33" s="39">
        <v>3989.49</v>
      </c>
      <c r="V33" s="39">
        <v>3161.99</v>
      </c>
      <c r="W33" s="39">
        <v>827.5</v>
      </c>
      <c r="X33" s="39">
        <v>3989.49</v>
      </c>
      <c r="Y33" s="39">
        <v>3161.99</v>
      </c>
      <c r="Z33" s="39">
        <v>827.5</v>
      </c>
      <c r="AA33" s="39">
        <v>3989.49</v>
      </c>
      <c r="AB33" s="39">
        <v>3161.99</v>
      </c>
      <c r="AC33" s="39">
        <v>835.18</v>
      </c>
      <c r="AD33" s="39">
        <v>3997.17</v>
      </c>
      <c r="AE33" s="39">
        <v>3161.99</v>
      </c>
      <c r="AF33" s="39">
        <v>835.18</v>
      </c>
      <c r="AG33" s="39">
        <v>3997.17</v>
      </c>
      <c r="AH33" s="39">
        <v>3161.99</v>
      </c>
      <c r="AI33" s="39">
        <v>835.18</v>
      </c>
      <c r="AJ33" s="39">
        <v>3997.17</v>
      </c>
      <c r="AK33" s="39">
        <v>3273.29</v>
      </c>
      <c r="AL33" s="39">
        <v>858.66</v>
      </c>
      <c r="AM33" s="39">
        <v>4131.95</v>
      </c>
      <c r="AN33" s="39">
        <v>6508.89</v>
      </c>
      <c r="AO33" s="39">
        <v>1541.37</v>
      </c>
      <c r="AP33" s="39">
        <v>8050.26</v>
      </c>
      <c r="AQ33" s="15" t="s">
        <v>480</v>
      </c>
    </row>
    <row r="34" spans="1:43" ht="12.75">
      <c r="A34" s="14" t="s">
        <v>212</v>
      </c>
      <c r="B34" s="13" t="s">
        <v>213</v>
      </c>
      <c r="C34" s="13" t="s">
        <v>6</v>
      </c>
      <c r="D34" s="13" t="s">
        <v>214</v>
      </c>
      <c r="E34" s="38">
        <v>40688</v>
      </c>
      <c r="F34" s="13" t="s">
        <v>215</v>
      </c>
      <c r="G34" s="39">
        <v>1857.24</v>
      </c>
      <c r="H34" s="48">
        <v>263.93</v>
      </c>
      <c r="I34" s="39">
        <v>2121.17</v>
      </c>
      <c r="J34" s="39">
        <v>1968.68</v>
      </c>
      <c r="K34" s="48">
        <v>279.76</v>
      </c>
      <c r="L34" s="39">
        <v>2248.44</v>
      </c>
      <c r="M34" s="39">
        <v>1968.68</v>
      </c>
      <c r="N34" s="48">
        <v>279.76</v>
      </c>
      <c r="O34" s="39">
        <v>2248.44</v>
      </c>
      <c r="P34" s="39">
        <v>1968.68</v>
      </c>
      <c r="Q34" s="48">
        <v>279.76</v>
      </c>
      <c r="R34" s="39">
        <v>2248.44</v>
      </c>
      <c r="S34" s="39">
        <v>1968.68</v>
      </c>
      <c r="T34" s="48">
        <v>279.76</v>
      </c>
      <c r="U34" s="39">
        <v>2248.44</v>
      </c>
      <c r="V34" s="39">
        <v>1968.68</v>
      </c>
      <c r="W34" s="48">
        <v>279.76</v>
      </c>
      <c r="X34" s="39">
        <v>2248.44</v>
      </c>
      <c r="Y34" s="39">
        <v>1968.68</v>
      </c>
      <c r="Z34" s="48">
        <v>279.76</v>
      </c>
      <c r="AA34" s="39">
        <v>2248.44</v>
      </c>
      <c r="AB34" s="39">
        <v>1968.68</v>
      </c>
      <c r="AC34" s="48">
        <v>279.76</v>
      </c>
      <c r="AD34" s="39">
        <v>2248.44</v>
      </c>
      <c r="AE34" s="39">
        <v>1968.68</v>
      </c>
      <c r="AF34" s="48">
        <v>279.76</v>
      </c>
      <c r="AG34" s="39">
        <v>2248.44</v>
      </c>
      <c r="AH34" s="39">
        <v>2087.57</v>
      </c>
      <c r="AI34" s="48">
        <v>279.75</v>
      </c>
      <c r="AJ34" s="39">
        <v>2367.32</v>
      </c>
      <c r="AK34" s="39">
        <v>2096.63</v>
      </c>
      <c r="AL34" s="39">
        <v>297.94</v>
      </c>
      <c r="AM34" s="39">
        <f>SUM(AK34:AL34)</f>
        <v>2394.57</v>
      </c>
      <c r="AN34" s="39">
        <v>2096.63</v>
      </c>
      <c r="AO34" s="39">
        <v>297.94</v>
      </c>
      <c r="AP34" s="39">
        <f>SUM(AN34:AO34)</f>
        <v>2394.57</v>
      </c>
      <c r="AQ34" s="15" t="s">
        <v>480</v>
      </c>
    </row>
    <row r="35" spans="1:43" ht="24">
      <c r="A35" s="14" t="s">
        <v>249</v>
      </c>
      <c r="B35" s="13" t="s">
        <v>26</v>
      </c>
      <c r="C35" s="13" t="s">
        <v>37</v>
      </c>
      <c r="D35" s="13" t="s">
        <v>250</v>
      </c>
      <c r="E35" s="38">
        <v>41465</v>
      </c>
      <c r="F35" s="58" t="s">
        <v>251</v>
      </c>
      <c r="G35" s="39" t="s">
        <v>141</v>
      </c>
      <c r="H35" s="48" t="s">
        <v>141</v>
      </c>
      <c r="I35" s="39" t="s">
        <v>141</v>
      </c>
      <c r="J35" s="39" t="s">
        <v>141</v>
      </c>
      <c r="K35" s="48" t="s">
        <v>141</v>
      </c>
      <c r="L35" s="39" t="s">
        <v>141</v>
      </c>
      <c r="M35" s="39" t="s">
        <v>141</v>
      </c>
      <c r="N35" s="48" t="s">
        <v>141</v>
      </c>
      <c r="O35" s="39" t="s">
        <v>141</v>
      </c>
      <c r="P35" s="39" t="s">
        <v>141</v>
      </c>
      <c r="Q35" s="48" t="s">
        <v>141</v>
      </c>
      <c r="R35" s="39" t="s">
        <v>141</v>
      </c>
      <c r="S35" s="39" t="s">
        <v>141</v>
      </c>
      <c r="T35" s="48" t="s">
        <v>141</v>
      </c>
      <c r="U35" s="39" t="s">
        <v>141</v>
      </c>
      <c r="V35" s="39" t="s">
        <v>141</v>
      </c>
      <c r="W35" s="48" t="s">
        <v>141</v>
      </c>
      <c r="X35" s="39" t="s">
        <v>141</v>
      </c>
      <c r="Y35" s="39">
        <v>4522.29</v>
      </c>
      <c r="Z35" s="48">
        <v>1927.12</v>
      </c>
      <c r="AA35" s="39">
        <f>SUM(Y35:Z35)</f>
        <v>6449.41</v>
      </c>
      <c r="AB35" s="39">
        <v>12498.71</v>
      </c>
      <c r="AC35" s="48">
        <v>3524.13</v>
      </c>
      <c r="AD35" s="39">
        <v>16022.84</v>
      </c>
      <c r="AE35" s="39">
        <v>6460.38</v>
      </c>
      <c r="AF35" s="48">
        <v>2757.99</v>
      </c>
      <c r="AG35" s="39">
        <v>9218.37</v>
      </c>
      <c r="AH35" s="39">
        <v>8070.2</v>
      </c>
      <c r="AI35" s="48">
        <v>2978.44</v>
      </c>
      <c r="AJ35" s="39">
        <v>11048.64</v>
      </c>
      <c r="AK35" s="39">
        <v>8468.85</v>
      </c>
      <c r="AL35" s="39">
        <v>3147.3</v>
      </c>
      <c r="AM35" s="39">
        <v>11616.15</v>
      </c>
      <c r="AN35" s="39">
        <v>12076</v>
      </c>
      <c r="AO35" s="39">
        <v>4679.96</v>
      </c>
      <c r="AP35" s="39">
        <v>16755.96</v>
      </c>
      <c r="AQ35" s="15" t="s">
        <v>494</v>
      </c>
    </row>
    <row r="36" spans="1:43" ht="24">
      <c r="A36" s="14" t="s">
        <v>281</v>
      </c>
      <c r="B36" s="13" t="s">
        <v>282</v>
      </c>
      <c r="C36" s="13" t="s">
        <v>91</v>
      </c>
      <c r="D36" s="13" t="s">
        <v>283</v>
      </c>
      <c r="E36" s="38">
        <v>41604</v>
      </c>
      <c r="F36" s="58" t="s">
        <v>284</v>
      </c>
      <c r="G36" s="39" t="s">
        <v>141</v>
      </c>
      <c r="H36" s="39" t="s">
        <v>141</v>
      </c>
      <c r="I36" s="39" t="s">
        <v>141</v>
      </c>
      <c r="J36" s="39" t="s">
        <v>141</v>
      </c>
      <c r="K36" s="39" t="s">
        <v>141</v>
      </c>
      <c r="L36" s="39" t="s">
        <v>141</v>
      </c>
      <c r="M36" s="39" t="s">
        <v>141</v>
      </c>
      <c r="N36" s="39" t="s">
        <v>141</v>
      </c>
      <c r="O36" s="39" t="s">
        <v>141</v>
      </c>
      <c r="P36" s="39" t="s">
        <v>141</v>
      </c>
      <c r="Q36" s="39" t="s">
        <v>141</v>
      </c>
      <c r="R36" s="39" t="s">
        <v>141</v>
      </c>
      <c r="S36" s="39" t="s">
        <v>141</v>
      </c>
      <c r="T36" s="39" t="s">
        <v>141</v>
      </c>
      <c r="U36" s="39" t="s">
        <v>141</v>
      </c>
      <c r="V36" s="39" t="s">
        <v>141</v>
      </c>
      <c r="W36" s="39" t="s">
        <v>141</v>
      </c>
      <c r="X36" s="39" t="s">
        <v>141</v>
      </c>
      <c r="Y36" s="39" t="s">
        <v>141</v>
      </c>
      <c r="Z36" s="39" t="s">
        <v>141</v>
      </c>
      <c r="AA36" s="39" t="s">
        <v>141</v>
      </c>
      <c r="AB36" s="39" t="s">
        <v>141</v>
      </c>
      <c r="AC36" s="39" t="s">
        <v>141</v>
      </c>
      <c r="AD36" s="39" t="s">
        <v>141</v>
      </c>
      <c r="AE36" s="39" t="s">
        <v>141</v>
      </c>
      <c r="AF36" s="39" t="s">
        <v>141</v>
      </c>
      <c r="AG36" s="39" t="s">
        <v>141</v>
      </c>
      <c r="AH36" s="39" t="s">
        <v>141</v>
      </c>
      <c r="AI36" s="39" t="s">
        <v>141</v>
      </c>
      <c r="AJ36" s="39" t="s">
        <v>141</v>
      </c>
      <c r="AK36" s="39">
        <v>728.05</v>
      </c>
      <c r="AL36" s="39">
        <v>103.45</v>
      </c>
      <c r="AM36" s="39">
        <v>831.5</v>
      </c>
      <c r="AN36" s="39">
        <v>4368.3</v>
      </c>
      <c r="AO36" s="39">
        <v>620.77</v>
      </c>
      <c r="AP36" s="39">
        <v>4989.07</v>
      </c>
      <c r="AQ36" s="15" t="s">
        <v>495</v>
      </c>
    </row>
    <row r="37" spans="1:43" ht="12.75">
      <c r="A37" s="14" t="s">
        <v>162</v>
      </c>
      <c r="B37" s="13" t="s">
        <v>163</v>
      </c>
      <c r="C37" s="13" t="s">
        <v>42</v>
      </c>
      <c r="D37" s="13" t="s">
        <v>166</v>
      </c>
      <c r="E37" s="38">
        <v>39730</v>
      </c>
      <c r="F37" s="13" t="s">
        <v>167</v>
      </c>
      <c r="G37" s="39">
        <v>3318.16</v>
      </c>
      <c r="H37" s="39">
        <v>471.56</v>
      </c>
      <c r="I37" s="39">
        <f>SUM(G37:H37)</f>
        <v>3789.72</v>
      </c>
      <c r="J37" s="39">
        <v>3517.26</v>
      </c>
      <c r="K37" s="39">
        <v>499.84</v>
      </c>
      <c r="L37" s="39">
        <v>4017.1</v>
      </c>
      <c r="M37" s="39">
        <v>3517.26</v>
      </c>
      <c r="N37" s="39">
        <v>499.84</v>
      </c>
      <c r="O37" s="39">
        <v>4017.1</v>
      </c>
      <c r="P37" s="39">
        <v>3529.78</v>
      </c>
      <c r="Q37" s="39">
        <v>499.84</v>
      </c>
      <c r="R37" s="39">
        <v>4029.62</v>
      </c>
      <c r="S37" s="39">
        <v>3524.08</v>
      </c>
      <c r="T37" s="39">
        <v>499.84</v>
      </c>
      <c r="U37" s="39">
        <v>4023.92</v>
      </c>
      <c r="V37" s="39">
        <v>3518.38</v>
      </c>
      <c r="W37" s="39">
        <v>499.84</v>
      </c>
      <c r="X37" s="39">
        <f>SUM(V37:W37)</f>
        <v>4018.2200000000003</v>
      </c>
      <c r="Y37" s="39">
        <v>3533.18</v>
      </c>
      <c r="Z37" s="39">
        <v>499.84</v>
      </c>
      <c r="AA37" s="39">
        <f>SUM(Y37:Z37)</f>
        <v>4033.02</v>
      </c>
      <c r="AB37" s="39">
        <v>3527.58</v>
      </c>
      <c r="AC37" s="39">
        <v>499.84</v>
      </c>
      <c r="AD37" s="39">
        <f>SUM(AB37:AC37)</f>
        <v>4027.42</v>
      </c>
      <c r="AE37" s="39">
        <v>3517.24</v>
      </c>
      <c r="AF37" s="39">
        <v>499.84</v>
      </c>
      <c r="AG37" s="39">
        <f>SUM(AE37:AF37)</f>
        <v>4017.08</v>
      </c>
      <c r="AH37" s="39">
        <v>3533.18</v>
      </c>
      <c r="AI37" s="39">
        <v>499.84</v>
      </c>
      <c r="AJ37" s="39">
        <f>SUM(AH37:AI37)</f>
        <v>4033.02</v>
      </c>
      <c r="AK37" s="39">
        <v>3745.84</v>
      </c>
      <c r="AL37" s="39">
        <v>532.33</v>
      </c>
      <c r="AM37" s="39">
        <f>SUM(AK37:AL37)</f>
        <v>4278.17</v>
      </c>
      <c r="AN37" s="39">
        <v>3745.84</v>
      </c>
      <c r="AO37" s="39">
        <v>532.33</v>
      </c>
      <c r="AP37" s="39">
        <f>SUM(AN37:AO37)</f>
        <v>4278.17</v>
      </c>
      <c r="AQ37" s="15" t="s">
        <v>480</v>
      </c>
    </row>
    <row r="38" spans="1:43" ht="24">
      <c r="A38" s="14" t="s">
        <v>188</v>
      </c>
      <c r="B38" s="13" t="s">
        <v>189</v>
      </c>
      <c r="C38" s="13" t="s">
        <v>30</v>
      </c>
      <c r="D38" s="13" t="s">
        <v>190</v>
      </c>
      <c r="E38" s="38">
        <v>41515</v>
      </c>
      <c r="F38" s="39" t="s">
        <v>191</v>
      </c>
      <c r="G38" s="39" t="s">
        <v>141</v>
      </c>
      <c r="H38" s="39" t="s">
        <v>141</v>
      </c>
      <c r="I38" s="39" t="s">
        <v>141</v>
      </c>
      <c r="J38" s="39" t="s">
        <v>141</v>
      </c>
      <c r="K38" s="39" t="s">
        <v>141</v>
      </c>
      <c r="L38" s="39" t="s">
        <v>141</v>
      </c>
      <c r="M38" s="39" t="s">
        <v>141</v>
      </c>
      <c r="N38" s="39" t="s">
        <v>141</v>
      </c>
      <c r="O38" s="39" t="s">
        <v>141</v>
      </c>
      <c r="P38" s="39" t="s">
        <v>141</v>
      </c>
      <c r="Q38" s="39" t="s">
        <v>141</v>
      </c>
      <c r="R38" s="39" t="s">
        <v>141</v>
      </c>
      <c r="S38" s="39" t="s">
        <v>141</v>
      </c>
      <c r="T38" s="39" t="s">
        <v>141</v>
      </c>
      <c r="U38" s="39" t="s">
        <v>141</v>
      </c>
      <c r="V38" s="39" t="s">
        <v>141</v>
      </c>
      <c r="W38" s="39" t="s">
        <v>141</v>
      </c>
      <c r="X38" s="39" t="s">
        <v>141</v>
      </c>
      <c r="Y38" s="39" t="s">
        <v>141</v>
      </c>
      <c r="Z38" s="39" t="s">
        <v>141</v>
      </c>
      <c r="AA38" s="39" t="s">
        <v>141</v>
      </c>
      <c r="AB38" s="39" t="s">
        <v>141</v>
      </c>
      <c r="AC38" s="39" t="s">
        <v>141</v>
      </c>
      <c r="AD38" s="39" t="s">
        <v>141</v>
      </c>
      <c r="AE38" s="39">
        <v>9257.93</v>
      </c>
      <c r="AF38" s="39">
        <v>6842.71</v>
      </c>
      <c r="AG38" s="39">
        <v>16100.64</v>
      </c>
      <c r="AH38" s="39">
        <v>11389.89</v>
      </c>
      <c r="AI38" s="39">
        <v>8185.38</v>
      </c>
      <c r="AJ38" s="39">
        <v>19575.27</v>
      </c>
      <c r="AK38" s="39">
        <v>11045.98</v>
      </c>
      <c r="AL38" s="39">
        <v>7809.35</v>
      </c>
      <c r="AM38" s="39">
        <v>18855.33</v>
      </c>
      <c r="AN38" s="39">
        <v>10648.62</v>
      </c>
      <c r="AO38" s="39">
        <v>7809.35</v>
      </c>
      <c r="AP38" s="40">
        <v>18457.97</v>
      </c>
      <c r="AQ38" s="15" t="s">
        <v>496</v>
      </c>
    </row>
    <row r="39" spans="1:43" ht="48">
      <c r="A39" s="14" t="s">
        <v>33</v>
      </c>
      <c r="B39" s="13" t="s">
        <v>26</v>
      </c>
      <c r="C39" s="13" t="s">
        <v>45</v>
      </c>
      <c r="D39" s="13" t="s">
        <v>168</v>
      </c>
      <c r="E39" s="38">
        <v>41063</v>
      </c>
      <c r="F39" s="13" t="s">
        <v>34</v>
      </c>
      <c r="G39" s="39">
        <v>11282.63</v>
      </c>
      <c r="H39" s="42">
        <v>4423.42</v>
      </c>
      <c r="I39" s="42">
        <v>15706.05</v>
      </c>
      <c r="J39" s="39">
        <v>12216.88</v>
      </c>
      <c r="K39" s="42">
        <v>4423.43</v>
      </c>
      <c r="L39" s="42">
        <v>16640.31</v>
      </c>
      <c r="M39" s="39">
        <v>13477.74</v>
      </c>
      <c r="N39" s="42">
        <v>5279.96</v>
      </c>
      <c r="O39" s="42">
        <v>18757.7</v>
      </c>
      <c r="P39" s="39">
        <v>11282.64</v>
      </c>
      <c r="Q39" s="42">
        <v>4805.38</v>
      </c>
      <c r="R39" s="42">
        <v>16088.02</v>
      </c>
      <c r="S39" s="39">
        <v>11282.63</v>
      </c>
      <c r="T39" s="42">
        <v>4805.36</v>
      </c>
      <c r="U39" s="42">
        <v>16087.99</v>
      </c>
      <c r="V39" s="39">
        <v>11282.64</v>
      </c>
      <c r="W39" s="42">
        <v>4805.38</v>
      </c>
      <c r="X39" s="42">
        <v>16088.02</v>
      </c>
      <c r="Y39" s="39">
        <v>11282.64</v>
      </c>
      <c r="Z39" s="42">
        <v>4805.38</v>
      </c>
      <c r="AA39" s="42">
        <v>16088.02</v>
      </c>
      <c r="AB39" s="39">
        <v>11282.64</v>
      </c>
      <c r="AC39" s="42">
        <v>4805.38</v>
      </c>
      <c r="AD39" s="42">
        <v>16088.02</v>
      </c>
      <c r="AE39" s="39">
        <v>13365.38</v>
      </c>
      <c r="AF39" s="42">
        <v>5584.1</v>
      </c>
      <c r="AG39" s="42">
        <f>SUM(AE39:AF39)</f>
        <v>18949.48</v>
      </c>
      <c r="AH39" s="39">
        <v>22585.41</v>
      </c>
      <c r="AI39" s="42">
        <v>5338.21</v>
      </c>
      <c r="AJ39" s="42" t="s">
        <v>693</v>
      </c>
      <c r="AK39" s="39">
        <v>13591.96</v>
      </c>
      <c r="AL39" s="42">
        <v>5524.7</v>
      </c>
      <c r="AM39" s="42" t="s">
        <v>691</v>
      </c>
      <c r="AN39" s="39">
        <v>12185.27</v>
      </c>
      <c r="AO39" s="42">
        <v>5189.78</v>
      </c>
      <c r="AP39" s="43">
        <f>SUM(AN39:AO39)</f>
        <v>17375.05</v>
      </c>
      <c r="AQ39" s="15" t="s">
        <v>497</v>
      </c>
    </row>
    <row r="40" spans="1:43" ht="60">
      <c r="A40" s="14" t="s">
        <v>47</v>
      </c>
      <c r="B40" s="13" t="s">
        <v>26</v>
      </c>
      <c r="C40" s="13" t="s">
        <v>4</v>
      </c>
      <c r="D40" s="13" t="s">
        <v>169</v>
      </c>
      <c r="E40" s="38">
        <v>41284</v>
      </c>
      <c r="F40" s="13" t="s">
        <v>48</v>
      </c>
      <c r="G40" s="39">
        <v>6257.06</v>
      </c>
      <c r="H40" s="42">
        <v>2370.25</v>
      </c>
      <c r="I40" s="42">
        <v>8627.31</v>
      </c>
      <c r="J40" s="39">
        <v>9236.63</v>
      </c>
      <c r="K40" s="42">
        <v>3498.94</v>
      </c>
      <c r="L40" s="42">
        <v>12735.57</v>
      </c>
      <c r="M40" s="39">
        <v>9236.63</v>
      </c>
      <c r="N40" s="42">
        <v>3498.94</v>
      </c>
      <c r="O40" s="42">
        <v>12735.57</v>
      </c>
      <c r="P40" s="39">
        <v>11027.68</v>
      </c>
      <c r="Q40" s="42">
        <v>4298.58</v>
      </c>
      <c r="R40" s="42">
        <v>15326.26</v>
      </c>
      <c r="S40" s="39">
        <v>9314.5</v>
      </c>
      <c r="T40" s="42">
        <v>3790.05</v>
      </c>
      <c r="U40" s="42">
        <v>13104.55</v>
      </c>
      <c r="V40" s="39">
        <v>9314.51</v>
      </c>
      <c r="W40" s="42">
        <v>3790.07</v>
      </c>
      <c r="X40" s="42">
        <v>13104.58</v>
      </c>
      <c r="Y40" s="39">
        <v>9314.5</v>
      </c>
      <c r="Z40" s="42">
        <v>3790.05</v>
      </c>
      <c r="AA40" s="42">
        <v>13104.55</v>
      </c>
      <c r="AB40" s="39">
        <v>9314.5</v>
      </c>
      <c r="AC40" s="42">
        <v>3790.05</v>
      </c>
      <c r="AD40" s="42">
        <v>13104.55</v>
      </c>
      <c r="AE40" s="39">
        <v>10636.13</v>
      </c>
      <c r="AF40" s="42">
        <v>4284.22</v>
      </c>
      <c r="AG40" s="42">
        <v>14920.35</v>
      </c>
      <c r="AH40" s="39">
        <v>10282.61</v>
      </c>
      <c r="AI40" s="42">
        <v>4201.5</v>
      </c>
      <c r="AJ40" s="42">
        <v>14484.11</v>
      </c>
      <c r="AK40" s="39">
        <v>10649.44</v>
      </c>
      <c r="AL40" s="42">
        <v>4360.3</v>
      </c>
      <c r="AM40" s="42">
        <v>15009.74</v>
      </c>
      <c r="AN40" s="39">
        <v>10059.66</v>
      </c>
      <c r="AO40" s="42">
        <v>4093.22</v>
      </c>
      <c r="AP40" s="43">
        <v>14152.88</v>
      </c>
      <c r="AQ40" s="15" t="s">
        <v>498</v>
      </c>
    </row>
    <row r="41" spans="1:43" ht="60">
      <c r="A41" s="14" t="s">
        <v>65</v>
      </c>
      <c r="B41" s="13" t="s">
        <v>132</v>
      </c>
      <c r="C41" s="13" t="s">
        <v>28</v>
      </c>
      <c r="D41" s="13" t="s">
        <v>66</v>
      </c>
      <c r="E41" s="38">
        <v>41313</v>
      </c>
      <c r="F41" s="13" t="s">
        <v>67</v>
      </c>
      <c r="G41" s="44" t="s">
        <v>141</v>
      </c>
      <c r="H41" s="44" t="s">
        <v>141</v>
      </c>
      <c r="I41" s="44" t="s">
        <v>141</v>
      </c>
      <c r="J41" s="39">
        <v>2938.32</v>
      </c>
      <c r="K41" s="39">
        <v>730.83</v>
      </c>
      <c r="L41" s="39">
        <v>3669.15</v>
      </c>
      <c r="M41" s="39">
        <v>3832.6</v>
      </c>
      <c r="N41" s="39">
        <v>924.88</v>
      </c>
      <c r="O41" s="39">
        <v>4757.48</v>
      </c>
      <c r="P41" s="39">
        <v>3832.6</v>
      </c>
      <c r="Q41" s="39">
        <v>924.88</v>
      </c>
      <c r="R41" s="39">
        <v>4757.48</v>
      </c>
      <c r="S41" s="39">
        <v>3928.4</v>
      </c>
      <c r="T41" s="39">
        <v>945.67</v>
      </c>
      <c r="U41" s="39">
        <v>4874.07</v>
      </c>
      <c r="V41" s="39">
        <v>3928.4</v>
      </c>
      <c r="W41" s="39">
        <v>945.67</v>
      </c>
      <c r="X41" s="39">
        <v>4874.07</v>
      </c>
      <c r="Y41" s="39">
        <v>3928.4</v>
      </c>
      <c r="Z41" s="39">
        <v>945.67</v>
      </c>
      <c r="AA41" s="39">
        <v>4874.07</v>
      </c>
      <c r="AB41" s="39">
        <v>3928.4</v>
      </c>
      <c r="AC41" s="39">
        <v>945.67</v>
      </c>
      <c r="AD41" s="39">
        <v>4874.07</v>
      </c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40"/>
      <c r="AQ41" s="15" t="s">
        <v>499</v>
      </c>
    </row>
    <row r="42" spans="1:43" ht="12.75">
      <c r="A42" s="14" t="s">
        <v>325</v>
      </c>
      <c r="B42" s="13" t="s">
        <v>57</v>
      </c>
      <c r="C42" s="13" t="s">
        <v>35</v>
      </c>
      <c r="D42" s="13" t="s">
        <v>326</v>
      </c>
      <c r="E42" s="38">
        <v>40007</v>
      </c>
      <c r="F42" s="13" t="s">
        <v>327</v>
      </c>
      <c r="G42" s="44">
        <v>24710.18</v>
      </c>
      <c r="H42" s="44">
        <v>3276.72</v>
      </c>
      <c r="I42" s="44">
        <v>27986.9</v>
      </c>
      <c r="J42" s="39">
        <v>24188.67</v>
      </c>
      <c r="K42" s="39">
        <v>3427.38</v>
      </c>
      <c r="L42" s="39">
        <v>27616.05</v>
      </c>
      <c r="M42" s="39">
        <v>24188.67</v>
      </c>
      <c r="N42" s="39">
        <v>3427.38</v>
      </c>
      <c r="O42" s="39">
        <v>27616.05</v>
      </c>
      <c r="P42" s="39">
        <v>30649.97</v>
      </c>
      <c r="Q42" s="39">
        <v>5750.58</v>
      </c>
      <c r="R42" s="39">
        <v>33125.07</v>
      </c>
      <c r="S42" s="39">
        <v>25451.4</v>
      </c>
      <c r="T42" s="39">
        <v>3598.75</v>
      </c>
      <c r="U42" s="39">
        <v>29050.15</v>
      </c>
      <c r="V42" s="39">
        <v>25451.4</v>
      </c>
      <c r="W42" s="39">
        <v>3598.75</v>
      </c>
      <c r="X42" s="39">
        <v>29050.15</v>
      </c>
      <c r="Y42" s="39">
        <v>25451.4</v>
      </c>
      <c r="Z42" s="39">
        <v>3598.75</v>
      </c>
      <c r="AA42" s="39">
        <v>29050.15</v>
      </c>
      <c r="AB42" s="39">
        <v>25451.4</v>
      </c>
      <c r="AC42" s="39">
        <v>3598.75</v>
      </c>
      <c r="AD42" s="39">
        <v>29050.15</v>
      </c>
      <c r="AE42" s="39">
        <v>25451.4</v>
      </c>
      <c r="AF42" s="39">
        <v>3598.75</v>
      </c>
      <c r="AG42" s="39">
        <v>29050.15</v>
      </c>
      <c r="AH42" s="39">
        <v>25451.4</v>
      </c>
      <c r="AI42" s="39">
        <v>3598.75</v>
      </c>
      <c r="AJ42" s="39">
        <v>29050.15</v>
      </c>
      <c r="AK42" s="39">
        <v>25451.4</v>
      </c>
      <c r="AL42" s="39">
        <v>3598.75</v>
      </c>
      <c r="AM42" s="39">
        <v>29050.15</v>
      </c>
      <c r="AN42" s="39">
        <v>25408.77</v>
      </c>
      <c r="AO42" s="39">
        <v>3598.74</v>
      </c>
      <c r="AP42" s="40">
        <v>29007.51</v>
      </c>
      <c r="AQ42" s="15" t="s">
        <v>480</v>
      </c>
    </row>
    <row r="43" spans="1:43" ht="12.75">
      <c r="A43" s="14" t="s">
        <v>153</v>
      </c>
      <c r="B43" s="13" t="s">
        <v>155</v>
      </c>
      <c r="C43" s="13" t="s">
        <v>4</v>
      </c>
      <c r="D43" s="13" t="s">
        <v>170</v>
      </c>
      <c r="E43" s="38">
        <v>39022</v>
      </c>
      <c r="F43" s="13" t="s">
        <v>154</v>
      </c>
      <c r="G43" s="39">
        <v>1177.09</v>
      </c>
      <c r="H43" s="39">
        <v>149.56</v>
      </c>
      <c r="I43" s="39">
        <f>SUM(G43:H43)</f>
        <v>1326.6499999999999</v>
      </c>
      <c r="J43" s="39">
        <v>1102.99</v>
      </c>
      <c r="K43" s="39">
        <v>149.55</v>
      </c>
      <c r="L43" s="39">
        <f>SUM(J43:K43)</f>
        <v>1252.54</v>
      </c>
      <c r="M43" s="39">
        <v>1165.69</v>
      </c>
      <c r="N43" s="39">
        <v>149.55</v>
      </c>
      <c r="O43" s="39">
        <f>SUM(M43:N43)</f>
        <v>1315.24</v>
      </c>
      <c r="P43" s="39">
        <v>1178.04</v>
      </c>
      <c r="Q43" s="39">
        <v>149.56</v>
      </c>
      <c r="R43" s="39">
        <v>1327.6</v>
      </c>
      <c r="S43" s="39">
        <v>1360.41</v>
      </c>
      <c r="T43" s="39">
        <v>176.15</v>
      </c>
      <c r="U43" s="39">
        <v>1536.56</v>
      </c>
      <c r="V43" s="39">
        <v>1354.71</v>
      </c>
      <c r="W43" s="39">
        <v>176.15</v>
      </c>
      <c r="X43" s="39">
        <v>1530.86</v>
      </c>
      <c r="Y43" s="39">
        <v>1326.88</v>
      </c>
      <c r="Z43" s="39">
        <v>176.15</v>
      </c>
      <c r="AA43" s="39">
        <v>1503.03</v>
      </c>
      <c r="AB43" s="39">
        <v>1321.03</v>
      </c>
      <c r="AC43" s="39">
        <v>182.84</v>
      </c>
      <c r="AD43" s="39">
        <v>1504.77</v>
      </c>
      <c r="AE43" s="39">
        <v>1355.53</v>
      </c>
      <c r="AF43" s="39">
        <v>182.84</v>
      </c>
      <c r="AG43" s="39">
        <v>1538.37</v>
      </c>
      <c r="AH43" s="39">
        <v>1372.33</v>
      </c>
      <c r="AI43" s="39">
        <v>182.84</v>
      </c>
      <c r="AJ43" s="39">
        <v>1555.17</v>
      </c>
      <c r="AK43" s="39">
        <v>1377.73</v>
      </c>
      <c r="AL43" s="39">
        <v>186.1</v>
      </c>
      <c r="AM43" s="39">
        <v>1563.83</v>
      </c>
      <c r="AN43" s="39">
        <v>1383.32</v>
      </c>
      <c r="AO43" s="39">
        <v>186.1</v>
      </c>
      <c r="AP43" s="40">
        <f>SUM(AN43:AO43)</f>
        <v>1569.4199999999998</v>
      </c>
      <c r="AQ43" s="15" t="s">
        <v>480</v>
      </c>
    </row>
    <row r="44" spans="1:43" ht="24">
      <c r="A44" s="14" t="s">
        <v>285</v>
      </c>
      <c r="B44" s="13" t="s">
        <v>286</v>
      </c>
      <c r="C44" s="13" t="s">
        <v>14</v>
      </c>
      <c r="D44" s="13" t="s">
        <v>287</v>
      </c>
      <c r="E44" s="38">
        <v>41365</v>
      </c>
      <c r="F44" s="13" t="s">
        <v>288</v>
      </c>
      <c r="G44" s="44" t="s">
        <v>141</v>
      </c>
      <c r="H44" s="44" t="s">
        <v>141</v>
      </c>
      <c r="I44" s="44" t="s">
        <v>141</v>
      </c>
      <c r="J44" s="44" t="s">
        <v>141</v>
      </c>
      <c r="K44" s="44" t="s">
        <v>141</v>
      </c>
      <c r="L44" s="44" t="s">
        <v>141</v>
      </c>
      <c r="M44" s="44" t="s">
        <v>141</v>
      </c>
      <c r="N44" s="44" t="s">
        <v>141</v>
      </c>
      <c r="O44" s="44" t="s">
        <v>141</v>
      </c>
      <c r="P44" s="44" t="s">
        <v>141</v>
      </c>
      <c r="Q44" s="44" t="s">
        <v>141</v>
      </c>
      <c r="R44" s="44" t="s">
        <v>141</v>
      </c>
      <c r="S44" s="39">
        <v>5370.03</v>
      </c>
      <c r="T44" s="39">
        <v>590.7</v>
      </c>
      <c r="U44" s="39">
        <v>5960.73</v>
      </c>
      <c r="V44" s="42">
        <v>5334.67</v>
      </c>
      <c r="W44" s="42">
        <v>586.81</v>
      </c>
      <c r="X44" s="42">
        <f>SUM(V44:W44)</f>
        <v>5921.48</v>
      </c>
      <c r="Y44" s="39">
        <v>7468.54</v>
      </c>
      <c r="Z44" s="39">
        <v>586.81</v>
      </c>
      <c r="AA44" s="39">
        <v>8055.35</v>
      </c>
      <c r="AB44" s="42">
        <v>5334.67</v>
      </c>
      <c r="AC44" s="42">
        <v>586.81</v>
      </c>
      <c r="AD44" s="42">
        <f>SUM(AB44:AC44)</f>
        <v>5921.48</v>
      </c>
      <c r="AE44" s="42">
        <v>5334.67</v>
      </c>
      <c r="AF44" s="42">
        <v>586.81</v>
      </c>
      <c r="AG44" s="42">
        <f>SUM(AE44:AF44)</f>
        <v>5921.48</v>
      </c>
      <c r="AH44" s="42">
        <v>5334.67</v>
      </c>
      <c r="AI44" s="42">
        <v>586.81</v>
      </c>
      <c r="AJ44" s="42">
        <f>SUM(AH44:AI44)</f>
        <v>5921.48</v>
      </c>
      <c r="AK44" s="42">
        <v>5334.67</v>
      </c>
      <c r="AL44" s="42">
        <v>586.81</v>
      </c>
      <c r="AM44" s="42">
        <f>SUM(AK44:AL44)</f>
        <v>5921.48</v>
      </c>
      <c r="AN44" s="39">
        <v>7503.53</v>
      </c>
      <c r="AO44" s="39">
        <v>1173.62</v>
      </c>
      <c r="AP44" s="40">
        <f>SUM(AN44:AO44)</f>
        <v>8677.15</v>
      </c>
      <c r="AQ44" s="21" t="s">
        <v>500</v>
      </c>
    </row>
    <row r="45" spans="1:43" ht="12.75">
      <c r="A45" s="14" t="s">
        <v>96</v>
      </c>
      <c r="B45" s="13" t="s">
        <v>62</v>
      </c>
      <c r="C45" s="13" t="s">
        <v>44</v>
      </c>
      <c r="D45" s="13" t="s">
        <v>94</v>
      </c>
      <c r="E45" s="38">
        <v>41426</v>
      </c>
      <c r="F45" s="13" t="s">
        <v>95</v>
      </c>
      <c r="G45" s="44" t="s">
        <v>141</v>
      </c>
      <c r="H45" s="44" t="s">
        <v>141</v>
      </c>
      <c r="I45" s="44" t="s">
        <v>141</v>
      </c>
      <c r="J45" s="44" t="s">
        <v>141</v>
      </c>
      <c r="K45" s="44" t="s">
        <v>141</v>
      </c>
      <c r="L45" s="44" t="s">
        <v>141</v>
      </c>
      <c r="M45" s="44" t="s">
        <v>141</v>
      </c>
      <c r="N45" s="44" t="s">
        <v>141</v>
      </c>
      <c r="O45" s="44" t="s">
        <v>141</v>
      </c>
      <c r="P45" s="44" t="s">
        <v>141</v>
      </c>
      <c r="Q45" s="44" t="s">
        <v>141</v>
      </c>
      <c r="R45" s="44" t="s">
        <v>141</v>
      </c>
      <c r="S45" s="44" t="s">
        <v>141</v>
      </c>
      <c r="T45" s="44" t="s">
        <v>141</v>
      </c>
      <c r="U45" s="44" t="s">
        <v>141</v>
      </c>
      <c r="V45" s="39">
        <v>7705.22</v>
      </c>
      <c r="W45" s="39">
        <v>6887.59</v>
      </c>
      <c r="X45" s="39">
        <v>14592.81</v>
      </c>
      <c r="Y45" s="39">
        <v>7705.22</v>
      </c>
      <c r="Z45" s="39">
        <v>6880.29</v>
      </c>
      <c r="AA45" s="39">
        <f aca="true" t="shared" si="2" ref="AA45:AA54">SUM(Y45:Z45)</f>
        <v>14585.51</v>
      </c>
      <c r="AB45" s="39">
        <v>7705.22</v>
      </c>
      <c r="AC45" s="39">
        <v>6880.29</v>
      </c>
      <c r="AD45" s="39">
        <f>SUM(AB45:AC45)</f>
        <v>14585.51</v>
      </c>
      <c r="AE45" s="39">
        <v>7705.22</v>
      </c>
      <c r="AF45" s="39">
        <v>6880.29</v>
      </c>
      <c r="AG45" s="39">
        <f aca="true" t="shared" si="3" ref="AG45:AG54">SUM(AE45:AF45)</f>
        <v>14585.51</v>
      </c>
      <c r="AH45" s="39">
        <v>7705.21</v>
      </c>
      <c r="AI45" s="39">
        <v>6920.77</v>
      </c>
      <c r="AJ45" s="39">
        <v>14625.98</v>
      </c>
      <c r="AK45" s="39">
        <v>7705.21</v>
      </c>
      <c r="AL45" s="39">
        <v>6534.53</v>
      </c>
      <c r="AM45" s="39">
        <v>14239.74</v>
      </c>
      <c r="AN45" s="39">
        <v>7705.21</v>
      </c>
      <c r="AO45" s="39">
        <v>6534.53</v>
      </c>
      <c r="AP45" s="39">
        <v>14239.74</v>
      </c>
      <c r="AQ45" s="15" t="s">
        <v>501</v>
      </c>
    </row>
    <row r="46" spans="1:43" ht="24">
      <c r="A46" s="59" t="s">
        <v>173</v>
      </c>
      <c r="B46" s="13" t="s">
        <v>176</v>
      </c>
      <c r="C46" s="13" t="s">
        <v>14</v>
      </c>
      <c r="D46" s="13" t="s">
        <v>174</v>
      </c>
      <c r="E46" s="38">
        <v>41275</v>
      </c>
      <c r="F46" s="13" t="s">
        <v>175</v>
      </c>
      <c r="G46" s="39">
        <v>4031.98</v>
      </c>
      <c r="H46" s="42">
        <v>230.76</v>
      </c>
      <c r="I46" s="39">
        <f>SUM(G46:H46)</f>
        <v>4262.74</v>
      </c>
      <c r="J46" s="44">
        <v>2199.25</v>
      </c>
      <c r="K46" s="44">
        <v>230.75</v>
      </c>
      <c r="L46" s="44">
        <f>SUM(J46:K46)</f>
        <v>2430</v>
      </c>
      <c r="M46" s="44">
        <v>2294.29</v>
      </c>
      <c r="N46" s="44">
        <v>230.76</v>
      </c>
      <c r="O46" s="44">
        <f>SUM(M46:N46)</f>
        <v>2525.05</v>
      </c>
      <c r="P46" s="44">
        <v>2294.29</v>
      </c>
      <c r="Q46" s="44">
        <v>230.76</v>
      </c>
      <c r="R46" s="44">
        <f>SUM(P46:Q46)</f>
        <v>2525.05</v>
      </c>
      <c r="S46" s="44">
        <v>2494.34</v>
      </c>
      <c r="T46" s="44">
        <v>247.42</v>
      </c>
      <c r="U46" s="44">
        <f>SUM(S46:T46)</f>
        <v>2741.76</v>
      </c>
      <c r="V46" s="39">
        <v>2595.39</v>
      </c>
      <c r="W46" s="39">
        <v>265.08</v>
      </c>
      <c r="X46" s="39">
        <f>SUM(V46:W46)</f>
        <v>2860.47</v>
      </c>
      <c r="Y46" s="39">
        <v>2461.34</v>
      </c>
      <c r="Z46" s="39">
        <v>579.18</v>
      </c>
      <c r="AA46" s="39">
        <f t="shared" si="2"/>
        <v>3040.52</v>
      </c>
      <c r="AB46" s="39">
        <v>2461.34</v>
      </c>
      <c r="AC46" s="39">
        <v>579.18</v>
      </c>
      <c r="AD46" s="39">
        <f>SUM(AB46:AC46)</f>
        <v>3040.52</v>
      </c>
      <c r="AE46" s="39">
        <v>2483.34</v>
      </c>
      <c r="AF46" s="39">
        <v>579.18</v>
      </c>
      <c r="AG46" s="39">
        <f t="shared" si="3"/>
        <v>3062.52</v>
      </c>
      <c r="AH46" s="39">
        <v>2483.34</v>
      </c>
      <c r="AI46" s="39">
        <v>579.18</v>
      </c>
      <c r="AJ46" s="39">
        <f>SUM(AH46:AI46)</f>
        <v>3062.52</v>
      </c>
      <c r="AK46" s="39">
        <v>2483.34</v>
      </c>
      <c r="AL46" s="39">
        <v>579.18</v>
      </c>
      <c r="AM46" s="39">
        <v>3062.52</v>
      </c>
      <c r="AN46" s="39">
        <v>2447.7</v>
      </c>
      <c r="AO46" s="39">
        <v>579.18</v>
      </c>
      <c r="AP46" s="40">
        <v>3026.88</v>
      </c>
      <c r="AQ46" s="19" t="s">
        <v>502</v>
      </c>
    </row>
    <row r="47" spans="1:43" ht="24">
      <c r="A47" s="14" t="s">
        <v>259</v>
      </c>
      <c r="B47" s="18" t="s">
        <v>256</v>
      </c>
      <c r="C47" s="13" t="s">
        <v>289</v>
      </c>
      <c r="D47" s="13" t="s">
        <v>257</v>
      </c>
      <c r="E47" s="38">
        <v>40291</v>
      </c>
      <c r="F47" s="42" t="s">
        <v>258</v>
      </c>
      <c r="G47" s="39">
        <v>2881.02</v>
      </c>
      <c r="H47" s="42">
        <v>392.93</v>
      </c>
      <c r="I47" s="39">
        <v>3273.95</v>
      </c>
      <c r="J47" s="44">
        <v>2871.55</v>
      </c>
      <c r="K47" s="42">
        <v>392.93</v>
      </c>
      <c r="L47" s="44">
        <v>3264.48</v>
      </c>
      <c r="M47" s="44">
        <v>2906.43</v>
      </c>
      <c r="N47" s="44">
        <v>392.5</v>
      </c>
      <c r="O47" s="44">
        <f>SUM(M47:N47)</f>
        <v>3298.93</v>
      </c>
      <c r="P47" s="44">
        <v>2922.87</v>
      </c>
      <c r="Q47" s="44">
        <v>393.93</v>
      </c>
      <c r="R47" s="44">
        <v>3315.8</v>
      </c>
      <c r="S47" s="44">
        <v>4024.31</v>
      </c>
      <c r="T47" s="44">
        <v>551.41</v>
      </c>
      <c r="U47" s="44">
        <v>4575.72</v>
      </c>
      <c r="V47" s="39">
        <v>4018.61</v>
      </c>
      <c r="W47" s="39">
        <v>551.41</v>
      </c>
      <c r="X47" s="39">
        <v>4570.02</v>
      </c>
      <c r="Y47" s="39">
        <v>4033.41</v>
      </c>
      <c r="Z47" s="39">
        <v>551.41</v>
      </c>
      <c r="AA47" s="39">
        <v>4584.82</v>
      </c>
      <c r="AB47" s="39">
        <v>4008.02</v>
      </c>
      <c r="AC47" s="39">
        <v>551.41</v>
      </c>
      <c r="AD47" s="39">
        <v>4559.43</v>
      </c>
      <c r="AE47" s="39">
        <v>4008.02</v>
      </c>
      <c r="AF47" s="39">
        <v>551.41</v>
      </c>
      <c r="AG47" s="39">
        <v>4559.43</v>
      </c>
      <c r="AH47" s="39">
        <v>4010.55</v>
      </c>
      <c r="AI47" s="39">
        <v>551.41</v>
      </c>
      <c r="AJ47" s="39">
        <f>SUM(AH47:AI47)</f>
        <v>4561.96</v>
      </c>
      <c r="AK47" s="39">
        <v>4306.43</v>
      </c>
      <c r="AL47" s="39">
        <v>593.81</v>
      </c>
      <c r="AM47" s="39">
        <v>4900.24</v>
      </c>
      <c r="AN47" s="39">
        <v>4306.43</v>
      </c>
      <c r="AO47" s="39">
        <v>593.81</v>
      </c>
      <c r="AP47" s="39">
        <v>4900.24</v>
      </c>
      <c r="AQ47" s="60" t="s">
        <v>503</v>
      </c>
    </row>
    <row r="48" spans="1:43" ht="12.75">
      <c r="A48" s="14" t="s">
        <v>7</v>
      </c>
      <c r="B48" s="13" t="s">
        <v>133</v>
      </c>
      <c r="C48" s="13" t="s">
        <v>8</v>
      </c>
      <c r="D48" s="13" t="s">
        <v>172</v>
      </c>
      <c r="E48" s="38">
        <v>39958</v>
      </c>
      <c r="F48" s="13" t="s">
        <v>58</v>
      </c>
      <c r="G48" s="39">
        <v>5658.49</v>
      </c>
      <c r="H48" s="42">
        <v>1046.52</v>
      </c>
      <c r="I48" s="42">
        <f>SUM(G48:H48)</f>
        <v>6705.01</v>
      </c>
      <c r="J48" s="39">
        <v>5658.49</v>
      </c>
      <c r="K48" s="42">
        <v>1046.52</v>
      </c>
      <c r="L48" s="42">
        <f>SUM(J48:K48)</f>
        <v>6705.01</v>
      </c>
      <c r="M48" s="39">
        <v>5658.49</v>
      </c>
      <c r="N48" s="42">
        <v>1046.52</v>
      </c>
      <c r="O48" s="42">
        <f>SUM(M48:N48)</f>
        <v>6705.01</v>
      </c>
      <c r="P48" s="39">
        <v>5658.49</v>
      </c>
      <c r="Q48" s="42">
        <v>1046.52</v>
      </c>
      <c r="R48" s="42">
        <f>SUM(P48:Q48)</f>
        <v>6705.01</v>
      </c>
      <c r="S48" s="39">
        <v>5658.49</v>
      </c>
      <c r="T48" s="42">
        <v>1046.52</v>
      </c>
      <c r="U48" s="42">
        <f>SUM(S48:T48)</f>
        <v>6705.01</v>
      </c>
      <c r="V48" s="39">
        <v>8301.23</v>
      </c>
      <c r="W48" s="42">
        <v>1046.52</v>
      </c>
      <c r="X48" s="42">
        <f>SUM(V48:W48)</f>
        <v>9347.75</v>
      </c>
      <c r="Y48" s="39">
        <v>5658.49</v>
      </c>
      <c r="Z48" s="42">
        <v>1046.52</v>
      </c>
      <c r="AA48" s="42">
        <f t="shared" si="2"/>
        <v>6705.01</v>
      </c>
      <c r="AB48" s="39">
        <v>5658.49</v>
      </c>
      <c r="AC48" s="42">
        <v>1046.52</v>
      </c>
      <c r="AD48" s="42">
        <f>SUM(AB48:AC48)</f>
        <v>6705.01</v>
      </c>
      <c r="AE48" s="39">
        <v>5658.49</v>
      </c>
      <c r="AF48" s="42">
        <v>1162.81</v>
      </c>
      <c r="AG48" s="42">
        <f t="shared" si="3"/>
        <v>6821.299999999999</v>
      </c>
      <c r="AH48" s="39">
        <v>5658.49</v>
      </c>
      <c r="AI48" s="42">
        <v>1162.81</v>
      </c>
      <c r="AJ48" s="42">
        <f>SUM(AH48:AI48)</f>
        <v>6821.299999999999</v>
      </c>
      <c r="AK48" s="39">
        <v>8301.24</v>
      </c>
      <c r="AL48" s="42">
        <v>2325.62</v>
      </c>
      <c r="AM48" s="42">
        <f>SUM(AK48:AL48)</f>
        <v>10626.86</v>
      </c>
      <c r="AN48" s="39">
        <v>5658.49</v>
      </c>
      <c r="AO48" s="42">
        <v>1162.81</v>
      </c>
      <c r="AP48" s="42">
        <f>SUM(AN48:AO48)</f>
        <v>6821.299999999999</v>
      </c>
      <c r="AQ48" s="16" t="s">
        <v>480</v>
      </c>
    </row>
    <row r="49" spans="1:43" ht="24">
      <c r="A49" s="14" t="s">
        <v>246</v>
      </c>
      <c r="B49" s="13" t="s">
        <v>62</v>
      </c>
      <c r="C49" s="13" t="s">
        <v>91</v>
      </c>
      <c r="D49" s="13" t="s">
        <v>247</v>
      </c>
      <c r="E49" s="38">
        <v>41498</v>
      </c>
      <c r="F49" s="13" t="s">
        <v>248</v>
      </c>
      <c r="G49" s="39" t="s">
        <v>141</v>
      </c>
      <c r="H49" s="42" t="s">
        <v>141</v>
      </c>
      <c r="I49" s="42" t="s">
        <v>141</v>
      </c>
      <c r="J49" s="39" t="s">
        <v>141</v>
      </c>
      <c r="K49" s="42" t="s">
        <v>141</v>
      </c>
      <c r="L49" s="42" t="s">
        <v>141</v>
      </c>
      <c r="M49" s="39" t="s">
        <v>141</v>
      </c>
      <c r="N49" s="42" t="s">
        <v>141</v>
      </c>
      <c r="O49" s="42" t="s">
        <v>141</v>
      </c>
      <c r="P49" s="39" t="s">
        <v>141</v>
      </c>
      <c r="Q49" s="42" t="s">
        <v>141</v>
      </c>
      <c r="R49" s="42" t="s">
        <v>141</v>
      </c>
      <c r="S49" s="39" t="s">
        <v>141</v>
      </c>
      <c r="T49" s="42" t="s">
        <v>141</v>
      </c>
      <c r="U49" s="42" t="s">
        <v>141</v>
      </c>
      <c r="V49" s="39" t="s">
        <v>141</v>
      </c>
      <c r="W49" s="42" t="s">
        <v>141</v>
      </c>
      <c r="X49" s="42" t="s">
        <v>141</v>
      </c>
      <c r="Y49" s="39" t="s">
        <v>141</v>
      </c>
      <c r="Z49" s="42" t="s">
        <v>141</v>
      </c>
      <c r="AA49" s="42" t="s">
        <v>141</v>
      </c>
      <c r="AB49" s="39">
        <v>6677.57</v>
      </c>
      <c r="AC49" s="42">
        <v>3406.05</v>
      </c>
      <c r="AD49" s="42">
        <v>10083.62</v>
      </c>
      <c r="AE49" s="39">
        <v>10311.07</v>
      </c>
      <c r="AF49" s="42">
        <v>5296.22</v>
      </c>
      <c r="AG49" s="42">
        <f t="shared" si="3"/>
        <v>15607.29</v>
      </c>
      <c r="AH49" s="39">
        <v>10341.16</v>
      </c>
      <c r="AI49" s="42">
        <v>5296.22</v>
      </c>
      <c r="AJ49" s="42">
        <f>SUM(AH49:AI49)</f>
        <v>15637.380000000001</v>
      </c>
      <c r="AK49" s="39">
        <v>10341.16</v>
      </c>
      <c r="AL49" s="42">
        <v>5296.22</v>
      </c>
      <c r="AM49" s="42">
        <f>SUM(AK49:AL49)</f>
        <v>15637.380000000001</v>
      </c>
      <c r="AN49" s="39">
        <v>10341.16</v>
      </c>
      <c r="AO49" s="42">
        <v>5296.22</v>
      </c>
      <c r="AP49" s="42">
        <f>SUM(AN49:AO49)</f>
        <v>15637.380000000001</v>
      </c>
      <c r="AQ49" s="15" t="s">
        <v>504</v>
      </c>
    </row>
    <row r="50" spans="1:43" ht="24">
      <c r="A50" s="14" t="s">
        <v>328</v>
      </c>
      <c r="B50" s="13" t="s">
        <v>329</v>
      </c>
      <c r="C50" s="13" t="s">
        <v>14</v>
      </c>
      <c r="D50" s="13" t="s">
        <v>330</v>
      </c>
      <c r="E50" s="38">
        <v>41334</v>
      </c>
      <c r="F50" s="13" t="s">
        <v>331</v>
      </c>
      <c r="G50" s="39" t="s">
        <v>141</v>
      </c>
      <c r="H50" s="42" t="s">
        <v>141</v>
      </c>
      <c r="I50" s="42" t="s">
        <v>141</v>
      </c>
      <c r="J50" s="39" t="s">
        <v>141</v>
      </c>
      <c r="K50" s="42" t="s">
        <v>141</v>
      </c>
      <c r="L50" s="42" t="s">
        <v>141</v>
      </c>
      <c r="M50" s="39">
        <v>1496.58</v>
      </c>
      <c r="N50" s="42">
        <v>286.75</v>
      </c>
      <c r="O50" s="42">
        <v>1783.33</v>
      </c>
      <c r="P50" s="39">
        <v>1496.58</v>
      </c>
      <c r="Q50" s="42">
        <v>286.75</v>
      </c>
      <c r="R50" s="42">
        <v>1783.33</v>
      </c>
      <c r="S50" s="39">
        <v>1496.58</v>
      </c>
      <c r="T50" s="42">
        <v>286.75</v>
      </c>
      <c r="U50" s="42">
        <v>1783.33</v>
      </c>
      <c r="V50" s="39">
        <v>1496.58</v>
      </c>
      <c r="W50" s="42">
        <v>286.75</v>
      </c>
      <c r="X50" s="42">
        <v>1783.33</v>
      </c>
      <c r="Y50" s="39">
        <v>1651.9</v>
      </c>
      <c r="Z50" s="42">
        <v>316.51</v>
      </c>
      <c r="AA50" s="42">
        <v>1968.41</v>
      </c>
      <c r="AB50" s="39">
        <v>1548.34</v>
      </c>
      <c r="AC50" s="42">
        <v>296.67</v>
      </c>
      <c r="AD50" s="42">
        <v>1845.01</v>
      </c>
      <c r="AE50" s="39">
        <v>1603.77</v>
      </c>
      <c r="AF50" s="42">
        <v>307.28</v>
      </c>
      <c r="AG50" s="42">
        <f>SUM(AE50:AF50)</f>
        <v>1911.05</v>
      </c>
      <c r="AH50" s="39">
        <v>1603.77</v>
      </c>
      <c r="AI50" s="42">
        <v>307.28</v>
      </c>
      <c r="AJ50" s="42">
        <f>SUM(AH50:AI50)</f>
        <v>1911.05</v>
      </c>
      <c r="AK50" s="39">
        <v>1603.77</v>
      </c>
      <c r="AL50" s="42">
        <v>307.28</v>
      </c>
      <c r="AM50" s="42">
        <f>SUM(AK50:AL50)</f>
        <v>1911.05</v>
      </c>
      <c r="AN50" s="39">
        <v>2940.25</v>
      </c>
      <c r="AO50" s="42">
        <v>563.35</v>
      </c>
      <c r="AP50" s="42">
        <f>SUM(AN50:AO50)</f>
        <v>3503.6</v>
      </c>
      <c r="AQ50" s="15" t="s">
        <v>505</v>
      </c>
    </row>
    <row r="51" spans="1:43" ht="12.75">
      <c r="A51" s="14" t="s">
        <v>290</v>
      </c>
      <c r="B51" s="13" t="s">
        <v>213</v>
      </c>
      <c r="C51" s="13" t="s">
        <v>4</v>
      </c>
      <c r="D51" s="13" t="s">
        <v>291</v>
      </c>
      <c r="E51" s="38">
        <v>36425</v>
      </c>
      <c r="F51" s="13" t="s">
        <v>292</v>
      </c>
      <c r="G51" s="39">
        <v>1603.78</v>
      </c>
      <c r="H51" s="42">
        <v>227.9</v>
      </c>
      <c r="I51" s="42">
        <v>1831.68</v>
      </c>
      <c r="J51" s="39">
        <v>1700</v>
      </c>
      <c r="K51" s="42">
        <v>241.58</v>
      </c>
      <c r="L51" s="42">
        <v>1941.58</v>
      </c>
      <c r="M51" s="39">
        <v>1700</v>
      </c>
      <c r="N51" s="42">
        <v>241.58</v>
      </c>
      <c r="O51" s="42">
        <v>1941.58</v>
      </c>
      <c r="P51" s="39">
        <v>1700</v>
      </c>
      <c r="Q51" s="42">
        <v>241.58</v>
      </c>
      <c r="R51" s="42">
        <v>1941.58</v>
      </c>
      <c r="S51" s="39">
        <v>1700</v>
      </c>
      <c r="T51" s="42">
        <v>241.58</v>
      </c>
      <c r="U51" s="42">
        <v>1941.58</v>
      </c>
      <c r="V51" s="39">
        <v>1700</v>
      </c>
      <c r="W51" s="42">
        <v>241.58</v>
      </c>
      <c r="X51" s="42">
        <v>1941.58</v>
      </c>
      <c r="Y51" s="39">
        <v>1700</v>
      </c>
      <c r="Z51" s="42">
        <v>241.58</v>
      </c>
      <c r="AA51" s="42">
        <v>1941.58</v>
      </c>
      <c r="AB51" s="39">
        <v>1700</v>
      </c>
      <c r="AC51" s="42">
        <v>241.58</v>
      </c>
      <c r="AD51" s="42">
        <v>1941.58</v>
      </c>
      <c r="AE51" s="39">
        <v>1700</v>
      </c>
      <c r="AF51" s="42">
        <v>241.58</v>
      </c>
      <c r="AG51" s="42">
        <v>1941.58</v>
      </c>
      <c r="AH51" s="39">
        <v>1700</v>
      </c>
      <c r="AI51" s="42">
        <v>241.58</v>
      </c>
      <c r="AJ51" s="42">
        <v>1941.58</v>
      </c>
      <c r="AK51" s="39">
        <v>1941.25</v>
      </c>
      <c r="AL51" s="42">
        <v>275.88</v>
      </c>
      <c r="AM51" s="42">
        <v>2217.13</v>
      </c>
      <c r="AN51" s="39">
        <v>2028.99</v>
      </c>
      <c r="AO51" s="42">
        <v>288.32</v>
      </c>
      <c r="AP51" s="42">
        <v>2317.31</v>
      </c>
      <c r="AQ51" s="16" t="s">
        <v>480</v>
      </c>
    </row>
    <row r="52" spans="1:43" ht="24">
      <c r="A52" s="14" t="s">
        <v>9</v>
      </c>
      <c r="B52" s="47" t="s">
        <v>10</v>
      </c>
      <c r="C52" s="13" t="s">
        <v>11</v>
      </c>
      <c r="D52" s="13" t="s">
        <v>100</v>
      </c>
      <c r="E52" s="38">
        <v>38657</v>
      </c>
      <c r="F52" s="47" t="s">
        <v>46</v>
      </c>
      <c r="G52" s="42">
        <v>6635.73</v>
      </c>
      <c r="H52" s="42">
        <v>7535.78</v>
      </c>
      <c r="I52" s="42">
        <f>SUM(G52:H52)</f>
        <v>14171.509999999998</v>
      </c>
      <c r="J52" s="42">
        <v>6647.56</v>
      </c>
      <c r="K52" s="58">
        <v>7302.13</v>
      </c>
      <c r="L52" s="42">
        <f>SUM(J52:K52)</f>
        <v>13949.69</v>
      </c>
      <c r="M52" s="42">
        <v>6647.56</v>
      </c>
      <c r="N52" s="42">
        <v>7358.13</v>
      </c>
      <c r="O52" s="42">
        <f>SUM(M52:N52)</f>
        <v>14005.69</v>
      </c>
      <c r="P52" s="42">
        <v>5789.81</v>
      </c>
      <c r="Q52" s="42">
        <v>6408.7</v>
      </c>
      <c r="R52" s="42">
        <f>SUM(P52:Q52)</f>
        <v>12198.51</v>
      </c>
      <c r="S52" s="42">
        <v>6647.56</v>
      </c>
      <c r="T52" s="42">
        <v>7358.13</v>
      </c>
      <c r="U52" s="42">
        <f>SUM(S52:T52)</f>
        <v>14005.69</v>
      </c>
      <c r="V52" s="42">
        <v>6647.56</v>
      </c>
      <c r="W52" s="42">
        <v>7302.13</v>
      </c>
      <c r="X52" s="42">
        <f>SUM(V52:W52)</f>
        <v>13949.69</v>
      </c>
      <c r="Y52" s="42">
        <v>6647.56</v>
      </c>
      <c r="Z52" s="42">
        <v>7302.13</v>
      </c>
      <c r="AA52" s="42">
        <f t="shared" si="2"/>
        <v>13949.69</v>
      </c>
      <c r="AB52" s="42">
        <v>6647.56</v>
      </c>
      <c r="AC52" s="42">
        <v>7503.73</v>
      </c>
      <c r="AD52" s="42">
        <f>SUM(AB52:AC52)</f>
        <v>14151.29</v>
      </c>
      <c r="AE52" s="42">
        <v>6647.56</v>
      </c>
      <c r="AF52" s="42">
        <v>7460.45</v>
      </c>
      <c r="AG52" s="42">
        <f t="shared" si="3"/>
        <v>14108.01</v>
      </c>
      <c r="AH52" s="42">
        <v>13234.81</v>
      </c>
      <c r="AI52" s="42">
        <v>7302.13</v>
      </c>
      <c r="AJ52" s="42">
        <v>20536.94</v>
      </c>
      <c r="AK52" s="42">
        <v>3696.04</v>
      </c>
      <c r="AL52" s="42">
        <v>4488.97</v>
      </c>
      <c r="AM52" s="42">
        <v>8185.01</v>
      </c>
      <c r="AN52" s="42">
        <v>6940.05</v>
      </c>
      <c r="AO52" s="42">
        <v>7709.71</v>
      </c>
      <c r="AP52" s="43">
        <v>14649.76</v>
      </c>
      <c r="AQ52" s="15" t="s">
        <v>501</v>
      </c>
    </row>
    <row r="53" spans="1:43" ht="24">
      <c r="A53" s="14" t="s">
        <v>79</v>
      </c>
      <c r="B53" s="13" t="s">
        <v>134</v>
      </c>
      <c r="C53" s="13" t="s">
        <v>14</v>
      </c>
      <c r="D53" s="13" t="s">
        <v>101</v>
      </c>
      <c r="E53" s="61">
        <v>40567</v>
      </c>
      <c r="F53" s="47" t="s">
        <v>80</v>
      </c>
      <c r="G53" s="42">
        <v>2187.18</v>
      </c>
      <c r="H53" s="42">
        <v>551.84</v>
      </c>
      <c r="I53" s="42">
        <f>SUM(G53:H53)</f>
        <v>2739.02</v>
      </c>
      <c r="J53" s="42">
        <v>2271.18</v>
      </c>
      <c r="K53" s="42">
        <v>551.84</v>
      </c>
      <c r="L53" s="42">
        <f>SUM(J53:K53)</f>
        <v>2823.02</v>
      </c>
      <c r="M53" s="42">
        <v>2271.18</v>
      </c>
      <c r="N53" s="42">
        <v>551.84</v>
      </c>
      <c r="O53" s="42">
        <f>SUM(M53:N53)</f>
        <v>2823.02</v>
      </c>
      <c r="P53" s="42">
        <v>2271.18</v>
      </c>
      <c r="Q53" s="42">
        <v>551.84</v>
      </c>
      <c r="R53" s="42">
        <f>SUM(P53:Q53)</f>
        <v>2823.02</v>
      </c>
      <c r="S53" s="42">
        <v>2586.14</v>
      </c>
      <c r="T53" s="42">
        <v>654.29</v>
      </c>
      <c r="U53" s="42">
        <f>SUM(S53:T53)</f>
        <v>3240.43</v>
      </c>
      <c r="V53" s="42">
        <v>2428.66</v>
      </c>
      <c r="W53" s="42">
        <v>591.68</v>
      </c>
      <c r="X53" s="42">
        <f>SUM(V53:W53)</f>
        <v>3020.3399999999997</v>
      </c>
      <c r="Y53" s="42">
        <v>2435.16</v>
      </c>
      <c r="Z53" s="42">
        <v>591.68</v>
      </c>
      <c r="AA53" s="42">
        <f t="shared" si="2"/>
        <v>3026.8399999999997</v>
      </c>
      <c r="AB53" s="42">
        <v>2435.16</v>
      </c>
      <c r="AC53" s="42">
        <v>591.68</v>
      </c>
      <c r="AD53" s="42">
        <f>SUM(AB53:AC53)</f>
        <v>3026.8399999999997</v>
      </c>
      <c r="AE53" s="42">
        <v>2435.16</v>
      </c>
      <c r="AF53" s="42">
        <v>591.68</v>
      </c>
      <c r="AG53" s="42">
        <f t="shared" si="3"/>
        <v>3026.8399999999997</v>
      </c>
      <c r="AH53" s="42">
        <v>2435.16</v>
      </c>
      <c r="AI53" s="42">
        <v>591.68</v>
      </c>
      <c r="AJ53" s="42">
        <f>SUM(AH53:AI53)</f>
        <v>3026.8399999999997</v>
      </c>
      <c r="AK53" s="42">
        <v>2435.16</v>
      </c>
      <c r="AL53" s="42">
        <v>591.68</v>
      </c>
      <c r="AM53" s="42">
        <f>SUM(AK53:AL53)</f>
        <v>3026.8399999999997</v>
      </c>
      <c r="AN53" s="42">
        <v>2435.16</v>
      </c>
      <c r="AO53" s="42">
        <v>591.68</v>
      </c>
      <c r="AP53" s="42">
        <f>SUM(AN53:AO53)</f>
        <v>3026.8399999999997</v>
      </c>
      <c r="AQ53" s="15" t="s">
        <v>501</v>
      </c>
    </row>
    <row r="54" spans="1:43" ht="24">
      <c r="A54" s="14" t="s">
        <v>83</v>
      </c>
      <c r="B54" s="13" t="s">
        <v>139</v>
      </c>
      <c r="C54" s="13" t="s">
        <v>14</v>
      </c>
      <c r="D54" s="13" t="s">
        <v>102</v>
      </c>
      <c r="E54" s="61">
        <v>41334</v>
      </c>
      <c r="F54" s="47" t="s">
        <v>84</v>
      </c>
      <c r="G54" s="44" t="s">
        <v>141</v>
      </c>
      <c r="H54" s="44" t="s">
        <v>141</v>
      </c>
      <c r="I54" s="44" t="s">
        <v>141</v>
      </c>
      <c r="J54" s="44" t="s">
        <v>141</v>
      </c>
      <c r="K54" s="44" t="s">
        <v>141</v>
      </c>
      <c r="L54" s="44" t="s">
        <v>141</v>
      </c>
      <c r="M54" s="42">
        <v>2043.05</v>
      </c>
      <c r="N54" s="42">
        <v>599.09</v>
      </c>
      <c r="O54" s="42">
        <f>SUM(M54:N54)</f>
        <v>2642.14</v>
      </c>
      <c r="P54" s="42">
        <v>2043.05</v>
      </c>
      <c r="Q54" s="42">
        <v>599.09</v>
      </c>
      <c r="R54" s="42">
        <f>SUM(P54:Q54)</f>
        <v>2642.14</v>
      </c>
      <c r="S54" s="42">
        <v>2135.81</v>
      </c>
      <c r="T54" s="42">
        <v>618.65</v>
      </c>
      <c r="U54" s="42">
        <f>SUM(S54:T54)</f>
        <v>2754.46</v>
      </c>
      <c r="V54" s="42">
        <v>2135.81</v>
      </c>
      <c r="W54" s="42">
        <v>618.65</v>
      </c>
      <c r="X54" s="42">
        <f>SUM(V54:W54)</f>
        <v>2754.46</v>
      </c>
      <c r="Y54" s="42">
        <v>2135.81</v>
      </c>
      <c r="Z54" s="42">
        <v>618.65</v>
      </c>
      <c r="AA54" s="42">
        <f t="shared" si="2"/>
        <v>2754.46</v>
      </c>
      <c r="AB54" s="42">
        <v>2135.81</v>
      </c>
      <c r="AC54" s="42">
        <v>618.65</v>
      </c>
      <c r="AD54" s="42">
        <f>SUM(AB54:AC54)</f>
        <v>2754.46</v>
      </c>
      <c r="AE54" s="42">
        <v>2135.81</v>
      </c>
      <c r="AF54" s="42">
        <v>618.65</v>
      </c>
      <c r="AG54" s="42">
        <f t="shared" si="3"/>
        <v>2754.46</v>
      </c>
      <c r="AH54" s="42">
        <v>2135.81</v>
      </c>
      <c r="AI54" s="42">
        <v>618.65</v>
      </c>
      <c r="AJ54" s="42">
        <f>SUM(AH54:AI54)</f>
        <v>2754.46</v>
      </c>
      <c r="AK54" s="42">
        <v>2210.99</v>
      </c>
      <c r="AL54" s="42">
        <v>634.52</v>
      </c>
      <c r="AM54" s="42">
        <f>SUM(AK54:AL54)</f>
        <v>2845.5099999999998</v>
      </c>
      <c r="AN54" s="42">
        <v>4421.98</v>
      </c>
      <c r="AO54" s="42">
        <v>802.52</v>
      </c>
      <c r="AP54" s="43">
        <f>SUM(AN54:AO54)</f>
        <v>5224.5</v>
      </c>
      <c r="AQ54" s="15" t="s">
        <v>506</v>
      </c>
    </row>
    <row r="55" spans="1:43" ht="12.75">
      <c r="A55" s="14" t="s">
        <v>234</v>
      </c>
      <c r="B55" s="13" t="s">
        <v>71</v>
      </c>
      <c r="C55" s="13" t="s">
        <v>235</v>
      </c>
      <c r="D55" s="13" t="s">
        <v>236</v>
      </c>
      <c r="E55" s="61">
        <v>41275</v>
      </c>
      <c r="F55" s="44" t="s">
        <v>237</v>
      </c>
      <c r="G55" s="44">
        <v>2858.79</v>
      </c>
      <c r="H55" s="42">
        <v>1061.45</v>
      </c>
      <c r="I55" s="44">
        <f>SUM(G55:H55)</f>
        <v>3920.24</v>
      </c>
      <c r="J55" s="44">
        <v>3019.77</v>
      </c>
      <c r="K55" s="44">
        <v>1146.48</v>
      </c>
      <c r="L55" s="44">
        <f>SUM(J55:K55)</f>
        <v>4166.25</v>
      </c>
      <c r="M55" s="42">
        <v>3157.82</v>
      </c>
      <c r="N55" s="42">
        <v>1172.21</v>
      </c>
      <c r="O55" s="42">
        <f>SUM(M55:N55)</f>
        <v>4330.030000000001</v>
      </c>
      <c r="P55" s="42">
        <v>3241.09</v>
      </c>
      <c r="Q55" s="42">
        <v>1211.74</v>
      </c>
      <c r="R55" s="42">
        <v>4452.83</v>
      </c>
      <c r="S55" s="42">
        <v>3157.82</v>
      </c>
      <c r="T55" s="42">
        <v>1172.21</v>
      </c>
      <c r="U55" s="42">
        <v>4330.03</v>
      </c>
      <c r="V55" s="42">
        <v>3074.71</v>
      </c>
      <c r="W55" s="42">
        <v>1142.72</v>
      </c>
      <c r="X55" s="42">
        <v>4217.43</v>
      </c>
      <c r="Y55" s="42">
        <v>3109.94</v>
      </c>
      <c r="Z55" s="42">
        <v>1152.35</v>
      </c>
      <c r="AA55" s="42">
        <v>4262.29</v>
      </c>
      <c r="AB55" s="42">
        <v>3047.68</v>
      </c>
      <c r="AC55" s="42">
        <v>1131.5</v>
      </c>
      <c r="AD55" s="42">
        <v>4179.18</v>
      </c>
      <c r="AE55" s="42">
        <v>3129.1</v>
      </c>
      <c r="AF55" s="42">
        <v>1165.28</v>
      </c>
      <c r="AG55" s="42">
        <v>4294.38</v>
      </c>
      <c r="AH55" s="42">
        <v>2494.19</v>
      </c>
      <c r="AI55" s="42">
        <v>896.92</v>
      </c>
      <c r="AJ55" s="42">
        <v>3391.11</v>
      </c>
      <c r="AK55" s="42">
        <v>638.77</v>
      </c>
      <c r="AL55" s="42">
        <v>367.38</v>
      </c>
      <c r="AM55" s="42">
        <v>1006.15</v>
      </c>
      <c r="AN55" s="42">
        <v>3211.68</v>
      </c>
      <c r="AO55" s="42">
        <v>1199.54</v>
      </c>
      <c r="AP55" s="43">
        <v>4411.22</v>
      </c>
      <c r="AQ55" s="15" t="s">
        <v>501</v>
      </c>
    </row>
    <row r="56" spans="1:43" ht="12.75">
      <c r="A56" s="14" t="s">
        <v>293</v>
      </c>
      <c r="B56" s="13" t="s">
        <v>127</v>
      </c>
      <c r="C56" s="13" t="s">
        <v>14</v>
      </c>
      <c r="D56" s="13" t="s">
        <v>294</v>
      </c>
      <c r="E56" s="61">
        <v>41330</v>
      </c>
      <c r="F56" s="47" t="s">
        <v>295</v>
      </c>
      <c r="G56" s="44" t="s">
        <v>141</v>
      </c>
      <c r="H56" s="44" t="s">
        <v>141</v>
      </c>
      <c r="I56" s="44" t="s">
        <v>141</v>
      </c>
      <c r="J56" s="44">
        <v>226.11</v>
      </c>
      <c r="K56" s="44">
        <v>32.12</v>
      </c>
      <c r="L56" s="44">
        <v>258.23</v>
      </c>
      <c r="M56" s="42">
        <v>1582.76</v>
      </c>
      <c r="N56" s="42">
        <v>224.92</v>
      </c>
      <c r="O56" s="42">
        <v>1807.68</v>
      </c>
      <c r="P56" s="42">
        <v>1582.76</v>
      </c>
      <c r="Q56" s="42">
        <v>224.92</v>
      </c>
      <c r="R56" s="42">
        <v>1807.68</v>
      </c>
      <c r="S56" s="42">
        <v>1582.76</v>
      </c>
      <c r="T56" s="42">
        <v>224.92</v>
      </c>
      <c r="U56" s="42">
        <v>1807.68</v>
      </c>
      <c r="V56" s="42">
        <v>1582.76</v>
      </c>
      <c r="W56" s="42">
        <v>224.92</v>
      </c>
      <c r="X56" s="42">
        <v>1807.68</v>
      </c>
      <c r="Y56" s="42">
        <v>1582.76</v>
      </c>
      <c r="Z56" s="42">
        <v>224.92</v>
      </c>
      <c r="AA56" s="42">
        <v>1807.68</v>
      </c>
      <c r="AB56" s="42">
        <v>1582.76</v>
      </c>
      <c r="AC56" s="42">
        <v>224.92</v>
      </c>
      <c r="AD56" s="42">
        <v>1807.68</v>
      </c>
      <c r="AE56" s="42">
        <v>1582.76</v>
      </c>
      <c r="AF56" s="42">
        <v>224.92</v>
      </c>
      <c r="AG56" s="42">
        <v>1807.68</v>
      </c>
      <c r="AH56" s="42">
        <v>1582.76</v>
      </c>
      <c r="AI56" s="42">
        <v>224.92</v>
      </c>
      <c r="AJ56" s="42">
        <v>1807.68</v>
      </c>
      <c r="AK56" s="42">
        <v>1807.38</v>
      </c>
      <c r="AL56" s="42">
        <v>256.84</v>
      </c>
      <c r="AM56" s="42">
        <f>SUM(AK56:AL56)</f>
        <v>2064.2200000000003</v>
      </c>
      <c r="AN56" s="42">
        <v>1826.1</v>
      </c>
      <c r="AO56" s="42">
        <v>259.5</v>
      </c>
      <c r="AP56" s="43">
        <v>2085.6</v>
      </c>
      <c r="AQ56" s="15" t="s">
        <v>501</v>
      </c>
    </row>
    <row r="57" spans="1:43" ht="12.75">
      <c r="A57" s="14" t="s">
        <v>24</v>
      </c>
      <c r="B57" s="13" t="s">
        <v>23</v>
      </c>
      <c r="C57" s="13" t="s">
        <v>44</v>
      </c>
      <c r="D57" s="13" t="s">
        <v>103</v>
      </c>
      <c r="E57" s="38">
        <v>38405</v>
      </c>
      <c r="F57" s="13" t="s">
        <v>43</v>
      </c>
      <c r="G57" s="39">
        <v>7615.01</v>
      </c>
      <c r="H57" s="39">
        <v>2792.42</v>
      </c>
      <c r="I57" s="39">
        <f>SUM(G57:H57)</f>
        <v>10407.43</v>
      </c>
      <c r="J57" s="39">
        <v>7615.01</v>
      </c>
      <c r="K57" s="39">
        <v>2792.42</v>
      </c>
      <c r="L57" s="39">
        <f>SUM(J57:K57)</f>
        <v>10407.43</v>
      </c>
      <c r="M57" s="39">
        <v>7615.01</v>
      </c>
      <c r="N57" s="39">
        <v>2792.42</v>
      </c>
      <c r="O57" s="39">
        <f aca="true" t="shared" si="4" ref="O57:O62">SUM(M57:N57)</f>
        <v>10407.43</v>
      </c>
      <c r="P57" s="39">
        <v>13903.39</v>
      </c>
      <c r="Q57" s="39">
        <v>5098.37</v>
      </c>
      <c r="R57" s="39">
        <v>19001.76</v>
      </c>
      <c r="S57" s="39">
        <v>8126.32</v>
      </c>
      <c r="T57" s="39">
        <v>2979.92</v>
      </c>
      <c r="U57" s="39">
        <v>11106.24</v>
      </c>
      <c r="V57" s="39">
        <v>8126.32</v>
      </c>
      <c r="W57" s="39">
        <v>2979.92</v>
      </c>
      <c r="X57" s="39">
        <v>11106.24</v>
      </c>
      <c r="Y57" s="39">
        <v>8126.32</v>
      </c>
      <c r="Z57" s="39">
        <v>2979.92</v>
      </c>
      <c r="AA57" s="39">
        <v>11106.24</v>
      </c>
      <c r="AB57" s="39">
        <v>8126.32</v>
      </c>
      <c r="AC57" s="39">
        <v>2979.92</v>
      </c>
      <c r="AD57" s="39">
        <v>11106.24</v>
      </c>
      <c r="AE57" s="39">
        <v>8126.32</v>
      </c>
      <c r="AF57" s="39">
        <v>2979.92</v>
      </c>
      <c r="AG57" s="39">
        <v>11106.24</v>
      </c>
      <c r="AH57" s="39">
        <v>8126.32</v>
      </c>
      <c r="AI57" s="39">
        <v>2979.92</v>
      </c>
      <c r="AJ57" s="39">
        <v>11106.24</v>
      </c>
      <c r="AK57" s="39">
        <v>10906.41</v>
      </c>
      <c r="AL57" s="39">
        <v>4245.98</v>
      </c>
      <c r="AM57" s="39">
        <v>15152.39</v>
      </c>
      <c r="AN57" s="39">
        <v>7879.71</v>
      </c>
      <c r="AO57" s="39">
        <v>3136.1</v>
      </c>
      <c r="AP57" s="40">
        <v>11015.81</v>
      </c>
      <c r="AQ57" s="15" t="s">
        <v>501</v>
      </c>
    </row>
    <row r="58" spans="1:43" ht="12.75">
      <c r="A58" s="14" t="s">
        <v>199</v>
      </c>
      <c r="B58" s="13" t="s">
        <v>202</v>
      </c>
      <c r="C58" s="13" t="s">
        <v>12</v>
      </c>
      <c r="D58" s="13" t="s">
        <v>200</v>
      </c>
      <c r="E58" s="38">
        <v>39448</v>
      </c>
      <c r="F58" s="39" t="s">
        <v>201</v>
      </c>
      <c r="G58" s="39">
        <v>1330.42</v>
      </c>
      <c r="H58" s="42">
        <v>389.1</v>
      </c>
      <c r="I58" s="39">
        <f>SUM(G58:H58)</f>
        <v>1719.52</v>
      </c>
      <c r="J58" s="39">
        <v>1447.26</v>
      </c>
      <c r="K58" s="39">
        <v>428.01</v>
      </c>
      <c r="L58" s="39">
        <f>SUM(J58:K58)</f>
        <v>1875.27</v>
      </c>
      <c r="M58" s="39">
        <v>1447.26</v>
      </c>
      <c r="N58" s="39">
        <v>428.01</v>
      </c>
      <c r="O58" s="39">
        <f t="shared" si="4"/>
        <v>1875.27</v>
      </c>
      <c r="P58" s="39">
        <v>1447.26</v>
      </c>
      <c r="Q58" s="39">
        <v>428.01</v>
      </c>
      <c r="R58" s="39">
        <f>SUM(P58:Q58)</f>
        <v>1875.27</v>
      </c>
      <c r="S58" s="39">
        <v>1447.26</v>
      </c>
      <c r="T58" s="39">
        <v>428.01</v>
      </c>
      <c r="U58" s="39">
        <f>SUM(S58:T58)</f>
        <v>1875.27</v>
      </c>
      <c r="V58" s="39">
        <v>1447.26</v>
      </c>
      <c r="W58" s="39">
        <v>428.01</v>
      </c>
      <c r="X58" s="39">
        <f>SUM(V58:W58)</f>
        <v>1875.27</v>
      </c>
      <c r="Y58" s="39">
        <v>1447.26</v>
      </c>
      <c r="Z58" s="39">
        <v>428.01</v>
      </c>
      <c r="AA58" s="39">
        <f>SUM(Y58:Z58)</f>
        <v>1875.27</v>
      </c>
      <c r="AB58" s="39">
        <v>1447.26</v>
      </c>
      <c r="AC58" s="39">
        <v>428.01</v>
      </c>
      <c r="AD58" s="39">
        <f>SUM(AB58:AC58)</f>
        <v>1875.27</v>
      </c>
      <c r="AE58" s="39">
        <v>1447.26</v>
      </c>
      <c r="AF58" s="39">
        <v>428.01</v>
      </c>
      <c r="AG58" s="39">
        <f>SUM(AE58:AF58)</f>
        <v>1875.27</v>
      </c>
      <c r="AH58" s="39">
        <v>1447.26</v>
      </c>
      <c r="AI58" s="39">
        <v>428.01</v>
      </c>
      <c r="AJ58" s="39">
        <f>SUM(AH58:AI58)</f>
        <v>1875.27</v>
      </c>
      <c r="AK58" s="39">
        <v>1447.26</v>
      </c>
      <c r="AL58" s="39">
        <v>428.01</v>
      </c>
      <c r="AM58" s="39">
        <f>SUM(AK58:AL58)</f>
        <v>1875.27</v>
      </c>
      <c r="AN58" s="39">
        <v>1447.26</v>
      </c>
      <c r="AO58" s="39">
        <v>428.01</v>
      </c>
      <c r="AP58" s="39">
        <f>SUM(AN58:AO58)</f>
        <v>1875.27</v>
      </c>
      <c r="AQ58" s="15" t="s">
        <v>501</v>
      </c>
    </row>
    <row r="59" spans="1:43" ht="24">
      <c r="A59" s="14" t="s">
        <v>411</v>
      </c>
      <c r="B59" s="13" t="s">
        <v>412</v>
      </c>
      <c r="C59" s="13" t="s">
        <v>12</v>
      </c>
      <c r="D59" s="13" t="s">
        <v>413</v>
      </c>
      <c r="E59" s="38">
        <v>38718</v>
      </c>
      <c r="F59" s="39" t="s">
        <v>414</v>
      </c>
      <c r="G59" s="39">
        <v>2180.12</v>
      </c>
      <c r="H59" s="39">
        <v>97.38</v>
      </c>
      <c r="I59" s="39">
        <f>SUM(G59:H59)</f>
        <v>2277.5</v>
      </c>
      <c r="J59" s="39">
        <v>2180.12</v>
      </c>
      <c r="K59" s="39">
        <v>97.38</v>
      </c>
      <c r="L59" s="39">
        <f>SUM(J59:K59)</f>
        <v>2277.5</v>
      </c>
      <c r="M59" s="39">
        <v>2180.12</v>
      </c>
      <c r="N59" s="39">
        <v>97.38</v>
      </c>
      <c r="O59" s="39">
        <f t="shared" si="4"/>
        <v>2277.5</v>
      </c>
      <c r="P59" s="39">
        <v>2180.12</v>
      </c>
      <c r="Q59" s="39">
        <v>97.38</v>
      </c>
      <c r="R59" s="39">
        <f>SUM(P59:Q59)</f>
        <v>2277.5</v>
      </c>
      <c r="S59" s="39">
        <v>2180.12</v>
      </c>
      <c r="T59" s="39">
        <v>97.38</v>
      </c>
      <c r="U59" s="39">
        <f>SUM(S59:T59)</f>
        <v>2277.5</v>
      </c>
      <c r="V59" s="39">
        <v>2901.4</v>
      </c>
      <c r="W59" s="39">
        <v>129.84</v>
      </c>
      <c r="X59" s="39">
        <f>SUM(V59:W59)</f>
        <v>3031.2400000000002</v>
      </c>
      <c r="Y59" s="39">
        <v>2431.36</v>
      </c>
      <c r="Z59" s="39">
        <v>108.61</v>
      </c>
      <c r="AA59" s="39">
        <f>SUM(Y59:Z59)</f>
        <v>2539.9700000000003</v>
      </c>
      <c r="AB59" s="39">
        <v>2255.54</v>
      </c>
      <c r="AC59" s="39">
        <v>100.75</v>
      </c>
      <c r="AD59" s="39">
        <f>SUM(AB59:AC59)</f>
        <v>2356.29</v>
      </c>
      <c r="AE59" s="39">
        <v>2336.29</v>
      </c>
      <c r="AF59" s="39">
        <v>104.36</v>
      </c>
      <c r="AG59" s="39">
        <f>SUM(AE59:AF59)</f>
        <v>2440.65</v>
      </c>
      <c r="AH59" s="39">
        <v>2336.29</v>
      </c>
      <c r="AI59" s="39">
        <v>104.36</v>
      </c>
      <c r="AJ59" s="39">
        <f>SUM(AH59:AI59)</f>
        <v>2440.65</v>
      </c>
      <c r="AK59" s="39">
        <v>2336.29</v>
      </c>
      <c r="AL59" s="39">
        <v>104.36</v>
      </c>
      <c r="AM59" s="39">
        <f>SUM(AK59:AL59)</f>
        <v>2440.65</v>
      </c>
      <c r="AN59" s="39">
        <v>2336.29</v>
      </c>
      <c r="AO59" s="39">
        <v>104.36</v>
      </c>
      <c r="AP59" s="39">
        <f>SUM(AN59:AO59)</f>
        <v>2440.65</v>
      </c>
      <c r="AQ59" s="15" t="s">
        <v>507</v>
      </c>
    </row>
    <row r="60" spans="1:43" ht="36">
      <c r="A60" s="14" t="s">
        <v>252</v>
      </c>
      <c r="B60" s="13" t="s">
        <v>253</v>
      </c>
      <c r="C60" s="13" t="s">
        <v>14</v>
      </c>
      <c r="D60" s="13" t="s">
        <v>254</v>
      </c>
      <c r="E60" s="38">
        <v>40983</v>
      </c>
      <c r="F60" s="39" t="s">
        <v>255</v>
      </c>
      <c r="G60" s="39">
        <v>1831.19</v>
      </c>
      <c r="H60" s="42">
        <v>621.12</v>
      </c>
      <c r="I60" s="39">
        <v>2452.31</v>
      </c>
      <c r="J60" s="39">
        <v>1630.37</v>
      </c>
      <c r="K60" s="39">
        <v>726.21</v>
      </c>
      <c r="L60" s="39">
        <f>SUM(J60:K60)</f>
        <v>2356.58</v>
      </c>
      <c r="M60" s="39">
        <v>923.87</v>
      </c>
      <c r="N60" s="39">
        <v>400.53</v>
      </c>
      <c r="O60" s="39">
        <f t="shared" si="4"/>
        <v>1324.4</v>
      </c>
      <c r="P60" s="44" t="s">
        <v>141</v>
      </c>
      <c r="Q60" s="44" t="s">
        <v>141</v>
      </c>
      <c r="R60" s="44" t="s">
        <v>141</v>
      </c>
      <c r="S60" s="44" t="s">
        <v>141</v>
      </c>
      <c r="T60" s="44" t="s">
        <v>141</v>
      </c>
      <c r="U60" s="44" t="s">
        <v>141</v>
      </c>
      <c r="V60" s="44" t="s">
        <v>141</v>
      </c>
      <c r="W60" s="44" t="s">
        <v>141</v>
      </c>
      <c r="X60" s="44" t="s">
        <v>141</v>
      </c>
      <c r="Y60" s="44" t="s">
        <v>141</v>
      </c>
      <c r="Z60" s="44" t="s">
        <v>141</v>
      </c>
      <c r="AA60" s="44" t="s">
        <v>141</v>
      </c>
      <c r="AB60" s="44" t="s">
        <v>141</v>
      </c>
      <c r="AC60" s="44" t="s">
        <v>141</v>
      </c>
      <c r="AD60" s="44" t="s">
        <v>141</v>
      </c>
      <c r="AE60" s="44" t="s">
        <v>141</v>
      </c>
      <c r="AF60" s="44" t="s">
        <v>141</v>
      </c>
      <c r="AG60" s="44" t="s">
        <v>141</v>
      </c>
      <c r="AH60" s="44" t="s">
        <v>141</v>
      </c>
      <c r="AI60" s="44" t="s">
        <v>141</v>
      </c>
      <c r="AJ60" s="44" t="s">
        <v>141</v>
      </c>
      <c r="AK60" s="44" t="s">
        <v>141</v>
      </c>
      <c r="AL60" s="44" t="s">
        <v>141</v>
      </c>
      <c r="AM60" s="44" t="s">
        <v>141</v>
      </c>
      <c r="AN60" s="44" t="s">
        <v>141</v>
      </c>
      <c r="AO60" s="44" t="s">
        <v>141</v>
      </c>
      <c r="AP60" s="44" t="s">
        <v>141</v>
      </c>
      <c r="AQ60" s="15" t="s">
        <v>508</v>
      </c>
    </row>
    <row r="61" spans="1:43" ht="24">
      <c r="A61" s="14" t="s">
        <v>192</v>
      </c>
      <c r="B61" s="13" t="s">
        <v>127</v>
      </c>
      <c r="C61" s="13" t="s">
        <v>14</v>
      </c>
      <c r="D61" s="13" t="s">
        <v>193</v>
      </c>
      <c r="E61" s="38" t="s">
        <v>194</v>
      </c>
      <c r="F61" s="13" t="s">
        <v>195</v>
      </c>
      <c r="G61" s="44" t="s">
        <v>141</v>
      </c>
      <c r="H61" s="44" t="s">
        <v>141</v>
      </c>
      <c r="I61" s="44" t="s">
        <v>141</v>
      </c>
      <c r="J61" s="44" t="s">
        <v>141</v>
      </c>
      <c r="K61" s="44" t="s">
        <v>141</v>
      </c>
      <c r="L61" s="44" t="s">
        <v>141</v>
      </c>
      <c r="M61" s="39">
        <v>1231.88</v>
      </c>
      <c r="N61" s="39">
        <v>169.29</v>
      </c>
      <c r="O61" s="39">
        <f t="shared" si="4"/>
        <v>1401.17</v>
      </c>
      <c r="P61" s="39">
        <v>1831.05</v>
      </c>
      <c r="Q61" s="39">
        <v>249.91</v>
      </c>
      <c r="R61" s="39">
        <f>SUM(P61:Q61)</f>
        <v>2080.96</v>
      </c>
      <c r="S61" s="39">
        <v>1825.35</v>
      </c>
      <c r="T61" s="39">
        <v>249.91</v>
      </c>
      <c r="U61" s="39">
        <f>SUM(S61:T61)</f>
        <v>2075.2599999999998</v>
      </c>
      <c r="V61" s="39">
        <v>1819.65</v>
      </c>
      <c r="W61" s="39">
        <v>249.91</v>
      </c>
      <c r="X61" s="39">
        <f>SUM(V61:W61)</f>
        <v>2069.56</v>
      </c>
      <c r="Y61" s="39">
        <v>1834.45</v>
      </c>
      <c r="Z61" s="39">
        <v>249.91</v>
      </c>
      <c r="AA61" s="39">
        <f>SUM(Y61:Z61)</f>
        <v>2084.36</v>
      </c>
      <c r="AB61" s="39">
        <v>1828.85</v>
      </c>
      <c r="AC61" s="39">
        <v>249.91</v>
      </c>
      <c r="AD61" s="39">
        <f>SUM(AB61:AC61)</f>
        <v>2078.7599999999998</v>
      </c>
      <c r="AE61" s="39">
        <v>1817.65</v>
      </c>
      <c r="AF61" s="39">
        <v>249.91</v>
      </c>
      <c r="AG61" s="39">
        <f>SUM(AE61:AF61)</f>
        <v>2067.56</v>
      </c>
      <c r="AH61" s="39">
        <v>1834.45</v>
      </c>
      <c r="AI61" s="39">
        <v>249.91</v>
      </c>
      <c r="AJ61" s="39">
        <f>SUM(AH61:AI61)</f>
        <v>2084.36</v>
      </c>
      <c r="AK61" s="39">
        <v>1929.65</v>
      </c>
      <c r="AL61" s="39">
        <v>266.16</v>
      </c>
      <c r="AM61" s="39">
        <f>SUM(AK61:AL61)</f>
        <v>2195.81</v>
      </c>
      <c r="AN61" s="39">
        <v>1935.32</v>
      </c>
      <c r="AO61" s="39">
        <v>266.17</v>
      </c>
      <c r="AP61" s="40">
        <f>SUM(AN61:AO61)</f>
        <v>2201.49</v>
      </c>
      <c r="AQ61" s="15" t="s">
        <v>501</v>
      </c>
    </row>
    <row r="62" spans="1:43" ht="12.75">
      <c r="A62" s="14" t="s">
        <v>59</v>
      </c>
      <c r="B62" s="13" t="s">
        <v>135</v>
      </c>
      <c r="C62" s="13" t="s">
        <v>6</v>
      </c>
      <c r="D62" s="13" t="s">
        <v>104</v>
      </c>
      <c r="E62" s="38">
        <v>38961</v>
      </c>
      <c r="F62" s="47" t="s">
        <v>69</v>
      </c>
      <c r="G62" s="42">
        <v>11733.28</v>
      </c>
      <c r="H62" s="42">
        <v>6687.96</v>
      </c>
      <c r="I62" s="42">
        <f>SUM(G62:H62)</f>
        <v>18421.24</v>
      </c>
      <c r="J62" s="42">
        <v>6000.5</v>
      </c>
      <c r="K62" s="42">
        <v>3420.28</v>
      </c>
      <c r="L62" s="42">
        <f>SUM(J62:K62)</f>
        <v>9420.78</v>
      </c>
      <c r="M62" s="42">
        <v>6144.12</v>
      </c>
      <c r="N62" s="42">
        <v>3502.14</v>
      </c>
      <c r="O62" s="42">
        <f t="shared" si="4"/>
        <v>9646.26</v>
      </c>
      <c r="P62" s="42">
        <v>5962.69</v>
      </c>
      <c r="Q62" s="42">
        <v>3398.73</v>
      </c>
      <c r="R62" s="42">
        <f>SUM(P62:Q62)</f>
        <v>9361.42</v>
      </c>
      <c r="S62" s="42">
        <v>6113.45</v>
      </c>
      <c r="T62" s="42">
        <v>3484.66</v>
      </c>
      <c r="U62" s="42">
        <f>SUM(S62:T62)</f>
        <v>9598.11</v>
      </c>
      <c r="V62" s="42">
        <v>7464.96</v>
      </c>
      <c r="W62" s="42">
        <v>4255.02</v>
      </c>
      <c r="X62" s="42">
        <f aca="true" t="shared" si="5" ref="X62:X76">SUM(V62:W62)</f>
        <v>11719.98</v>
      </c>
      <c r="Y62" s="42">
        <v>7464.96</v>
      </c>
      <c r="Z62" s="42">
        <v>4255.02</v>
      </c>
      <c r="AA62" s="42">
        <f aca="true" t="shared" si="6" ref="AA62:AA75">SUM(Y62:Z62)</f>
        <v>11719.98</v>
      </c>
      <c r="AB62" s="42">
        <v>6708.06</v>
      </c>
      <c r="AC62" s="42">
        <v>3823.59</v>
      </c>
      <c r="AD62" s="42">
        <v>10531.65</v>
      </c>
      <c r="AE62" s="42">
        <v>6671.81</v>
      </c>
      <c r="AF62" s="42">
        <v>3802.93</v>
      </c>
      <c r="AG62" s="42">
        <v>10474.74</v>
      </c>
      <c r="AH62" s="42">
        <v>42176.98</v>
      </c>
      <c r="AI62" s="42">
        <v>24040.87</v>
      </c>
      <c r="AJ62" s="42">
        <v>66217.85</v>
      </c>
      <c r="AK62" s="42">
        <v>14113.22</v>
      </c>
      <c r="AL62" s="42">
        <v>8044.53</v>
      </c>
      <c r="AM62" s="42">
        <v>22157.75</v>
      </c>
      <c r="AN62" s="42">
        <v>26893.07</v>
      </c>
      <c r="AO62" s="42">
        <v>15329.04</v>
      </c>
      <c r="AP62" s="43">
        <v>42222.11</v>
      </c>
      <c r="AQ62" s="15" t="s">
        <v>501</v>
      </c>
    </row>
    <row r="63" spans="1:43" ht="36">
      <c r="A63" s="14" t="s">
        <v>415</v>
      </c>
      <c r="B63" s="13" t="s">
        <v>204</v>
      </c>
      <c r="C63" s="13" t="s">
        <v>14</v>
      </c>
      <c r="D63" s="13" t="s">
        <v>416</v>
      </c>
      <c r="E63" s="38" t="s">
        <v>417</v>
      </c>
      <c r="F63" s="42" t="s">
        <v>418</v>
      </c>
      <c r="G63" s="44" t="s">
        <v>141</v>
      </c>
      <c r="H63" s="44" t="s">
        <v>141</v>
      </c>
      <c r="I63" s="44" t="s">
        <v>141</v>
      </c>
      <c r="J63" s="44" t="s">
        <v>141</v>
      </c>
      <c r="K63" s="44" t="s">
        <v>141</v>
      </c>
      <c r="L63" s="44" t="s">
        <v>141</v>
      </c>
      <c r="M63" s="44" t="s">
        <v>141</v>
      </c>
      <c r="N63" s="44" t="s">
        <v>141</v>
      </c>
      <c r="O63" s="44" t="s">
        <v>141</v>
      </c>
      <c r="P63" s="44" t="s">
        <v>141</v>
      </c>
      <c r="Q63" s="44" t="s">
        <v>141</v>
      </c>
      <c r="R63" s="44" t="s">
        <v>141</v>
      </c>
      <c r="S63" s="44" t="s">
        <v>141</v>
      </c>
      <c r="T63" s="44" t="s">
        <v>141</v>
      </c>
      <c r="U63" s="44" t="s">
        <v>141</v>
      </c>
      <c r="V63" s="44" t="s">
        <v>141</v>
      </c>
      <c r="W63" s="44" t="s">
        <v>141</v>
      </c>
      <c r="X63" s="44" t="s">
        <v>141</v>
      </c>
      <c r="Y63" s="44" t="s">
        <v>141</v>
      </c>
      <c r="Z63" s="44" t="s">
        <v>141</v>
      </c>
      <c r="AA63" s="44" t="s">
        <v>141</v>
      </c>
      <c r="AB63" s="44" t="s">
        <v>141</v>
      </c>
      <c r="AC63" s="44" t="s">
        <v>141</v>
      </c>
      <c r="AD63" s="44" t="s">
        <v>141</v>
      </c>
      <c r="AE63" s="44" t="s">
        <v>141</v>
      </c>
      <c r="AF63" s="44" t="s">
        <v>141</v>
      </c>
      <c r="AG63" s="44" t="s">
        <v>141</v>
      </c>
      <c r="AH63" s="44" t="s">
        <v>141</v>
      </c>
      <c r="AI63" s="44" t="s">
        <v>141</v>
      </c>
      <c r="AJ63" s="44" t="s">
        <v>141</v>
      </c>
      <c r="AK63" s="42">
        <v>2917.97</v>
      </c>
      <c r="AL63" s="42">
        <v>783.69</v>
      </c>
      <c r="AM63" s="42">
        <v>3701.66</v>
      </c>
      <c r="AN63" s="42">
        <v>3404.29</v>
      </c>
      <c r="AO63" s="42">
        <v>718.3</v>
      </c>
      <c r="AP63" s="43">
        <f>SUM(AN63:AO63)</f>
        <v>4122.59</v>
      </c>
      <c r="AQ63" s="15" t="s">
        <v>501</v>
      </c>
    </row>
    <row r="64" spans="1:43" ht="12.75">
      <c r="A64" s="62" t="s">
        <v>150</v>
      </c>
      <c r="B64" s="13" t="s">
        <v>146</v>
      </c>
      <c r="C64" s="47" t="s">
        <v>28</v>
      </c>
      <c r="D64" s="13" t="s">
        <v>151</v>
      </c>
      <c r="E64" s="61">
        <v>41421</v>
      </c>
      <c r="F64" s="47" t="s">
        <v>152</v>
      </c>
      <c r="G64" s="44" t="s">
        <v>141</v>
      </c>
      <c r="H64" s="44" t="s">
        <v>141</v>
      </c>
      <c r="I64" s="44" t="s">
        <v>141</v>
      </c>
      <c r="J64" s="44" t="s">
        <v>141</v>
      </c>
      <c r="K64" s="44" t="s">
        <v>141</v>
      </c>
      <c r="L64" s="44" t="s">
        <v>141</v>
      </c>
      <c r="M64" s="44" t="s">
        <v>141</v>
      </c>
      <c r="N64" s="44" t="s">
        <v>141</v>
      </c>
      <c r="O64" s="44" t="s">
        <v>141</v>
      </c>
      <c r="P64" s="44" t="s">
        <v>141</v>
      </c>
      <c r="Q64" s="44" t="s">
        <v>141</v>
      </c>
      <c r="R64" s="44" t="s">
        <v>141</v>
      </c>
      <c r="S64" s="44" t="s">
        <v>141</v>
      </c>
      <c r="T64" s="44" t="s">
        <v>141</v>
      </c>
      <c r="U64" s="44" t="s">
        <v>141</v>
      </c>
      <c r="V64" s="42">
        <v>1035.75</v>
      </c>
      <c r="W64" s="42">
        <v>147.26</v>
      </c>
      <c r="X64" s="42">
        <f t="shared" si="5"/>
        <v>1183.01</v>
      </c>
      <c r="Y64" s="42">
        <v>6845.23</v>
      </c>
      <c r="Z64" s="42">
        <v>912.59</v>
      </c>
      <c r="AA64" s="42">
        <f t="shared" si="6"/>
        <v>7757.82</v>
      </c>
      <c r="AB64" s="42">
        <v>6421.63</v>
      </c>
      <c r="AC64" s="42">
        <v>912.59</v>
      </c>
      <c r="AD64" s="42">
        <v>7334.22</v>
      </c>
      <c r="AE64" s="42">
        <v>6421.63</v>
      </c>
      <c r="AF64" s="42">
        <v>912.59</v>
      </c>
      <c r="AG64" s="42">
        <v>7334.22</v>
      </c>
      <c r="AH64" s="42">
        <v>6421.63</v>
      </c>
      <c r="AI64" s="42">
        <v>912.59</v>
      </c>
      <c r="AJ64" s="42">
        <v>7334.22</v>
      </c>
      <c r="AK64" s="42">
        <v>6797.2</v>
      </c>
      <c r="AL64" s="42">
        <v>965.95</v>
      </c>
      <c r="AM64" s="42">
        <v>7763.15</v>
      </c>
      <c r="AN64" s="42">
        <v>6797.2</v>
      </c>
      <c r="AO64" s="42">
        <v>965.95</v>
      </c>
      <c r="AP64" s="42">
        <v>7763.15</v>
      </c>
      <c r="AQ64" s="15" t="s">
        <v>501</v>
      </c>
    </row>
    <row r="65" spans="1:43" ht="24">
      <c r="A65" s="62" t="s">
        <v>177</v>
      </c>
      <c r="B65" s="13" t="s">
        <v>180</v>
      </c>
      <c r="C65" s="47" t="s">
        <v>14</v>
      </c>
      <c r="D65" s="13" t="s">
        <v>178</v>
      </c>
      <c r="E65" s="61">
        <v>41275</v>
      </c>
      <c r="F65" s="47" t="s">
        <v>179</v>
      </c>
      <c r="G65" s="44">
        <v>3611.06</v>
      </c>
      <c r="H65" s="44">
        <v>207.63</v>
      </c>
      <c r="I65" s="44">
        <f>SUM(G65:H65)</f>
        <v>3818.69</v>
      </c>
      <c r="J65" s="44">
        <v>2013.12</v>
      </c>
      <c r="K65" s="44">
        <v>207.63</v>
      </c>
      <c r="L65" s="44">
        <f>SUM(J65:K65)</f>
        <v>2220.75</v>
      </c>
      <c r="M65" s="44">
        <v>2108.16</v>
      </c>
      <c r="N65" s="44">
        <v>207.63</v>
      </c>
      <c r="O65" s="44">
        <f>SUM(M65:N65)</f>
        <v>2315.79</v>
      </c>
      <c r="P65" s="44">
        <v>2215.27</v>
      </c>
      <c r="Q65" s="44">
        <v>222.75</v>
      </c>
      <c r="R65" s="44">
        <f>SUM(P65:Q65)</f>
        <v>2438.02</v>
      </c>
      <c r="S65" s="44">
        <v>2403.26</v>
      </c>
      <c r="T65" s="44">
        <v>237.73</v>
      </c>
      <c r="U65" s="44">
        <f>SUM(S65:T65)</f>
        <v>2640.9900000000002</v>
      </c>
      <c r="V65" s="42">
        <v>2378.44</v>
      </c>
      <c r="W65" s="42">
        <v>222.62</v>
      </c>
      <c r="X65" s="42">
        <f>SUM(V65:W65)</f>
        <v>2601.06</v>
      </c>
      <c r="Y65" s="42">
        <v>2261.75</v>
      </c>
      <c r="Z65" s="42">
        <v>521.12</v>
      </c>
      <c r="AA65" s="42">
        <f t="shared" si="6"/>
        <v>2782.87</v>
      </c>
      <c r="AB65" s="42">
        <v>2261.75</v>
      </c>
      <c r="AC65" s="42">
        <v>521.12</v>
      </c>
      <c r="AD65" s="42">
        <f>SUM(AB65:AC65)</f>
        <v>2782.87</v>
      </c>
      <c r="AE65" s="42">
        <v>2283.75</v>
      </c>
      <c r="AF65" s="42">
        <v>521.12</v>
      </c>
      <c r="AG65" s="42">
        <f>SUM(AE65:AF65)</f>
        <v>2804.87</v>
      </c>
      <c r="AH65" s="42">
        <v>2267.96</v>
      </c>
      <c r="AI65" s="42">
        <v>519.22</v>
      </c>
      <c r="AJ65" s="42">
        <f>SUM(AH65:AI65)</f>
        <v>2787.1800000000003</v>
      </c>
      <c r="AK65" s="42">
        <v>2283.75</v>
      </c>
      <c r="AL65" s="42">
        <v>521.12</v>
      </c>
      <c r="AM65" s="42">
        <v>2804.87</v>
      </c>
      <c r="AN65" s="42">
        <v>2248.11</v>
      </c>
      <c r="AO65" s="42">
        <v>521.12</v>
      </c>
      <c r="AP65" s="43">
        <v>2769.23</v>
      </c>
      <c r="AQ65" s="15" t="s">
        <v>480</v>
      </c>
    </row>
    <row r="66" spans="1:43" ht="12.75">
      <c r="A66" s="62" t="s">
        <v>22</v>
      </c>
      <c r="B66" s="63" t="s">
        <v>137</v>
      </c>
      <c r="C66" s="63" t="s">
        <v>14</v>
      </c>
      <c r="D66" s="13" t="s">
        <v>105</v>
      </c>
      <c r="E66" s="61">
        <v>40756</v>
      </c>
      <c r="F66" s="63" t="s">
        <v>51</v>
      </c>
      <c r="G66" s="64">
        <v>3237.87</v>
      </c>
      <c r="H66" s="42">
        <v>1378.77</v>
      </c>
      <c r="I66" s="42">
        <v>4616.64</v>
      </c>
      <c r="J66" s="64">
        <v>3452.53</v>
      </c>
      <c r="K66" s="42">
        <v>1470.17</v>
      </c>
      <c r="L66" s="42">
        <f>SUM(J66:K66)</f>
        <v>4922.700000000001</v>
      </c>
      <c r="M66" s="64">
        <v>3452.53</v>
      </c>
      <c r="N66" s="42">
        <v>1470.17</v>
      </c>
      <c r="O66" s="42">
        <f>SUM(M66:N66)</f>
        <v>4922.700000000001</v>
      </c>
      <c r="P66" s="64">
        <v>3452.53</v>
      </c>
      <c r="Q66" s="42">
        <v>1470.17</v>
      </c>
      <c r="R66" s="42">
        <f>SUM(P66:Q66)</f>
        <v>4922.700000000001</v>
      </c>
      <c r="S66" s="64">
        <v>3452.53</v>
      </c>
      <c r="T66" s="42">
        <v>1470.17</v>
      </c>
      <c r="U66" s="42">
        <f>SUM(S66:T66)</f>
        <v>4922.700000000001</v>
      </c>
      <c r="V66" s="64">
        <v>3452.53</v>
      </c>
      <c r="W66" s="42">
        <v>1476.42</v>
      </c>
      <c r="X66" s="42">
        <f t="shared" si="5"/>
        <v>4928.950000000001</v>
      </c>
      <c r="Y66" s="64">
        <v>3452.53</v>
      </c>
      <c r="Z66" s="42">
        <v>1476.42</v>
      </c>
      <c r="AA66" s="42">
        <f t="shared" si="6"/>
        <v>4928.950000000001</v>
      </c>
      <c r="AB66" s="64">
        <v>3452.53</v>
      </c>
      <c r="AC66" s="42">
        <v>1476.42</v>
      </c>
      <c r="AD66" s="42">
        <f>SUM(AB66:AC66)</f>
        <v>4928.950000000001</v>
      </c>
      <c r="AE66" s="64">
        <v>3476.26</v>
      </c>
      <c r="AF66" s="42">
        <v>1487.59</v>
      </c>
      <c r="AG66" s="42">
        <f>SUM(AE66:AF66)</f>
        <v>4963.85</v>
      </c>
      <c r="AH66" s="64">
        <v>3476.26</v>
      </c>
      <c r="AI66" s="42">
        <v>1487.59</v>
      </c>
      <c r="AJ66" s="42">
        <f>SUM(AH66:AI66)</f>
        <v>4963.85</v>
      </c>
      <c r="AK66" s="64">
        <v>3476.26</v>
      </c>
      <c r="AL66" s="42">
        <v>1487.59</v>
      </c>
      <c r="AM66" s="42">
        <f>SUM(AK66:AL66)</f>
        <v>4963.85</v>
      </c>
      <c r="AN66" s="64">
        <v>3476.26</v>
      </c>
      <c r="AO66" s="42">
        <v>1538.2</v>
      </c>
      <c r="AP66" s="42">
        <f>SUM(AN66:AO66)</f>
        <v>5014.46</v>
      </c>
      <c r="AQ66" s="15" t="s">
        <v>480</v>
      </c>
    </row>
    <row r="67" spans="1:43" ht="12.75">
      <c r="A67" s="62" t="s">
        <v>159</v>
      </c>
      <c r="B67" s="63" t="s">
        <v>146</v>
      </c>
      <c r="C67" s="63" t="s">
        <v>12</v>
      </c>
      <c r="D67" s="13" t="s">
        <v>161</v>
      </c>
      <c r="E67" s="61">
        <v>41275</v>
      </c>
      <c r="F67" s="63" t="s">
        <v>160</v>
      </c>
      <c r="G67" s="42">
        <v>13100</v>
      </c>
      <c r="H67" s="42">
        <v>1897.18</v>
      </c>
      <c r="I67" s="42">
        <v>14997.18</v>
      </c>
      <c r="J67" s="42">
        <v>13100</v>
      </c>
      <c r="K67" s="42">
        <v>1897.18</v>
      </c>
      <c r="L67" s="42">
        <v>14997.18</v>
      </c>
      <c r="M67" s="42">
        <v>13100</v>
      </c>
      <c r="N67" s="42">
        <v>1897.18</v>
      </c>
      <c r="O67" s="42">
        <v>14997.18</v>
      </c>
      <c r="P67" s="42">
        <v>13100</v>
      </c>
      <c r="Q67" s="42">
        <v>1897.18</v>
      </c>
      <c r="R67" s="42">
        <v>14997.18</v>
      </c>
      <c r="S67" s="42">
        <v>13100</v>
      </c>
      <c r="T67" s="42">
        <v>2004.28</v>
      </c>
      <c r="U67" s="42">
        <v>15004.28</v>
      </c>
      <c r="V67" s="42">
        <v>13100</v>
      </c>
      <c r="W67" s="42">
        <v>2004.28</v>
      </c>
      <c r="X67" s="42">
        <v>15004.28</v>
      </c>
      <c r="Y67" s="42">
        <v>13100</v>
      </c>
      <c r="Z67" s="42">
        <v>2004.28</v>
      </c>
      <c r="AA67" s="42">
        <v>15004.28</v>
      </c>
      <c r="AB67" s="42">
        <v>13100</v>
      </c>
      <c r="AC67" s="42">
        <v>2004.28</v>
      </c>
      <c r="AD67" s="42">
        <v>15004.28</v>
      </c>
      <c r="AE67" s="64">
        <v>13100</v>
      </c>
      <c r="AF67" s="42">
        <v>1861.66</v>
      </c>
      <c r="AG67" s="42">
        <v>14961.66</v>
      </c>
      <c r="AH67" s="64">
        <v>13100</v>
      </c>
      <c r="AI67" s="42">
        <v>1861.66</v>
      </c>
      <c r="AJ67" s="42">
        <v>14961.66</v>
      </c>
      <c r="AK67" s="64">
        <v>13100</v>
      </c>
      <c r="AL67" s="42">
        <v>1861.66</v>
      </c>
      <c r="AM67" s="42">
        <v>14961.66</v>
      </c>
      <c r="AN67" s="64">
        <v>13100</v>
      </c>
      <c r="AO67" s="42">
        <v>1861.66</v>
      </c>
      <c r="AP67" s="42">
        <v>14961.66</v>
      </c>
      <c r="AQ67" s="15" t="s">
        <v>480</v>
      </c>
    </row>
    <row r="68" spans="1:43" ht="12.75">
      <c r="A68" s="62" t="s">
        <v>225</v>
      </c>
      <c r="B68" s="63" t="s">
        <v>222</v>
      </c>
      <c r="C68" s="63" t="s">
        <v>35</v>
      </c>
      <c r="D68" s="13" t="s">
        <v>223</v>
      </c>
      <c r="E68" s="61">
        <v>40855</v>
      </c>
      <c r="F68" s="42" t="s">
        <v>224</v>
      </c>
      <c r="G68" s="42">
        <v>25976.6</v>
      </c>
      <c r="H68" s="42">
        <v>3456.68</v>
      </c>
      <c r="I68" s="42">
        <f>SUM(G68:H68)</f>
        <v>29433.28</v>
      </c>
      <c r="J68" s="42">
        <v>24004.5</v>
      </c>
      <c r="K68" s="48">
        <v>3401.2</v>
      </c>
      <c r="L68" s="42">
        <f>SUM(J68:K68)</f>
        <v>27405.7</v>
      </c>
      <c r="M68" s="42">
        <v>24063.86</v>
      </c>
      <c r="N68" s="42">
        <v>3409.64</v>
      </c>
      <c r="O68" s="42">
        <v>27473.5</v>
      </c>
      <c r="P68" s="42">
        <v>26195.69</v>
      </c>
      <c r="Q68" s="42">
        <v>2818.67</v>
      </c>
      <c r="R68" s="42">
        <v>29014.36</v>
      </c>
      <c r="S68" s="42">
        <v>24085.04</v>
      </c>
      <c r="T68" s="42">
        <v>3410.64</v>
      </c>
      <c r="U68" s="42">
        <v>27495.68</v>
      </c>
      <c r="V68" s="42">
        <v>24167.78</v>
      </c>
      <c r="W68" s="42">
        <v>3422.38</v>
      </c>
      <c r="X68" s="42">
        <v>27590.16</v>
      </c>
      <c r="Y68" s="42">
        <v>25187.14</v>
      </c>
      <c r="Z68" s="42">
        <v>3567.25</v>
      </c>
      <c r="AA68" s="42">
        <v>28754.39</v>
      </c>
      <c r="AB68" s="42">
        <v>25303.36</v>
      </c>
      <c r="AC68" s="42">
        <v>3583.77</v>
      </c>
      <c r="AD68" s="42">
        <v>28887.13</v>
      </c>
      <c r="AE68" s="64">
        <v>28710.64</v>
      </c>
      <c r="AF68" s="42">
        <v>3592.03</v>
      </c>
      <c r="AG68" s="42">
        <v>32302.67</v>
      </c>
      <c r="AH68" s="64">
        <v>28764.13</v>
      </c>
      <c r="AI68" s="42">
        <v>3598.74</v>
      </c>
      <c r="AJ68" s="42">
        <v>32362.87</v>
      </c>
      <c r="AK68" s="64">
        <v>28764.13</v>
      </c>
      <c r="AL68" s="42">
        <v>3598.74</v>
      </c>
      <c r="AM68" s="42">
        <v>32362.87</v>
      </c>
      <c r="AN68" s="64">
        <v>28764.13</v>
      </c>
      <c r="AO68" s="42">
        <v>3598.74</v>
      </c>
      <c r="AP68" s="42">
        <v>32362.87</v>
      </c>
      <c r="AQ68" s="15" t="s">
        <v>480</v>
      </c>
    </row>
    <row r="69" spans="1:43" ht="12.75">
      <c r="A69" s="62" t="s">
        <v>230</v>
      </c>
      <c r="B69" s="63" t="s">
        <v>57</v>
      </c>
      <c r="C69" s="63" t="s">
        <v>35</v>
      </c>
      <c r="D69" s="13" t="s">
        <v>220</v>
      </c>
      <c r="E69" s="61">
        <v>38905</v>
      </c>
      <c r="F69" s="42" t="s">
        <v>221</v>
      </c>
      <c r="G69" s="42">
        <v>25529.29</v>
      </c>
      <c r="H69" s="53">
        <v>3403.21</v>
      </c>
      <c r="I69" s="42">
        <f>SUM(G69:H69)</f>
        <v>28932.5</v>
      </c>
      <c r="J69" s="42">
        <v>23557.19</v>
      </c>
      <c r="K69" s="48">
        <v>3347.73</v>
      </c>
      <c r="L69" s="42">
        <v>26904.92</v>
      </c>
      <c r="M69" s="42">
        <v>23616.55</v>
      </c>
      <c r="N69" s="42">
        <v>3356.17</v>
      </c>
      <c r="O69" s="42">
        <v>26972.72</v>
      </c>
      <c r="P69" s="42">
        <v>25748.38</v>
      </c>
      <c r="Q69" s="42">
        <v>3194.93</v>
      </c>
      <c r="R69" s="42">
        <f>SUM(P69:Q69)</f>
        <v>28943.31</v>
      </c>
      <c r="S69" s="42">
        <v>24143.82</v>
      </c>
      <c r="T69" s="42">
        <v>3431.61</v>
      </c>
      <c r="U69" s="42">
        <v>27574.92</v>
      </c>
      <c r="V69" s="42">
        <v>24226.56</v>
      </c>
      <c r="W69" s="42">
        <v>3442.85</v>
      </c>
      <c r="X69" s="42">
        <v>27669.41</v>
      </c>
      <c r="Y69" s="42">
        <v>24725.62</v>
      </c>
      <c r="Z69" s="42">
        <v>3513.78</v>
      </c>
      <c r="AA69" s="42">
        <f>SUM(Y69:Z69)</f>
        <v>28239.399999999998</v>
      </c>
      <c r="AB69" s="42">
        <v>24841.84</v>
      </c>
      <c r="AC69" s="42">
        <v>3530.29</v>
      </c>
      <c r="AD69" s="42">
        <f>SUM(AB69:AC69)</f>
        <v>28372.13</v>
      </c>
      <c r="AE69" s="64">
        <v>24900.02</v>
      </c>
      <c r="AF69" s="42">
        <v>3538.56</v>
      </c>
      <c r="AG69" s="42">
        <v>28438.58</v>
      </c>
      <c r="AH69" s="64">
        <v>25323.51</v>
      </c>
      <c r="AI69" s="42">
        <v>3598.73</v>
      </c>
      <c r="AJ69" s="42">
        <v>28922.24</v>
      </c>
      <c r="AK69" s="64">
        <v>25323.51</v>
      </c>
      <c r="AL69" s="42">
        <v>3598.73</v>
      </c>
      <c r="AM69" s="42">
        <v>28922.24</v>
      </c>
      <c r="AN69" s="64">
        <v>25323.51</v>
      </c>
      <c r="AO69" s="42">
        <v>3598.73</v>
      </c>
      <c r="AP69" s="42">
        <v>28922.24</v>
      </c>
      <c r="AQ69" s="15" t="s">
        <v>480</v>
      </c>
    </row>
    <row r="70" spans="1:43" ht="12.75">
      <c r="A70" s="62" t="s">
        <v>208</v>
      </c>
      <c r="B70" s="63" t="s">
        <v>209</v>
      </c>
      <c r="C70" s="63" t="s">
        <v>35</v>
      </c>
      <c r="D70" s="13" t="s">
        <v>210</v>
      </c>
      <c r="E70" s="61">
        <v>38495</v>
      </c>
      <c r="F70" s="63" t="s">
        <v>211</v>
      </c>
      <c r="G70" s="42">
        <v>6061.72</v>
      </c>
      <c r="H70" s="42">
        <v>861.45</v>
      </c>
      <c r="I70" s="42">
        <f>SUM(G70:H70)</f>
        <v>6923.17</v>
      </c>
      <c r="J70" s="42">
        <v>6061.72</v>
      </c>
      <c r="K70" s="42">
        <v>861.43</v>
      </c>
      <c r="L70" s="42">
        <f>SUM(J70:K70)</f>
        <v>6923.150000000001</v>
      </c>
      <c r="M70" s="42">
        <v>6061.72</v>
      </c>
      <c r="N70" s="42">
        <v>861.43</v>
      </c>
      <c r="O70" s="42">
        <f aca="true" t="shared" si="7" ref="O70:O78">SUM(M70:N70)</f>
        <v>6923.150000000001</v>
      </c>
      <c r="P70" s="42">
        <v>6061.72</v>
      </c>
      <c r="Q70" s="42">
        <v>861.43</v>
      </c>
      <c r="R70" s="42">
        <f>SUM(P70:Q70)</f>
        <v>6923.150000000001</v>
      </c>
      <c r="S70" s="42">
        <v>6061.72</v>
      </c>
      <c r="T70" s="42">
        <v>861.43</v>
      </c>
      <c r="U70" s="42">
        <f aca="true" t="shared" si="8" ref="U70:U78">SUM(S70:T70)</f>
        <v>6923.150000000001</v>
      </c>
      <c r="V70" s="42">
        <v>6061.72</v>
      </c>
      <c r="W70" s="42">
        <v>861.43</v>
      </c>
      <c r="X70" s="42">
        <f>SUM(V70:W70)</f>
        <v>6923.150000000001</v>
      </c>
      <c r="Y70" s="42">
        <v>6061.72</v>
      </c>
      <c r="Z70" s="42">
        <v>861.43</v>
      </c>
      <c r="AA70" s="42">
        <v>6923.15</v>
      </c>
      <c r="AB70" s="42">
        <v>6061.72</v>
      </c>
      <c r="AC70" s="42">
        <v>861.43</v>
      </c>
      <c r="AD70" s="42">
        <v>6923.15</v>
      </c>
      <c r="AE70" s="64">
        <v>6360.55</v>
      </c>
      <c r="AF70" s="42">
        <v>903.9</v>
      </c>
      <c r="AG70" s="42">
        <f>SUM(AE70:AF70)</f>
        <v>7264.45</v>
      </c>
      <c r="AH70" s="64">
        <v>6360.55</v>
      </c>
      <c r="AI70" s="42">
        <v>903.9</v>
      </c>
      <c r="AJ70" s="42">
        <f>SUM(AH70:AI70)</f>
        <v>7264.45</v>
      </c>
      <c r="AK70" s="64">
        <v>6360.55</v>
      </c>
      <c r="AL70" s="42">
        <v>903.9</v>
      </c>
      <c r="AM70" s="42">
        <f>SUM(AK70:AL70)</f>
        <v>7264.45</v>
      </c>
      <c r="AN70" s="64">
        <v>6360.55</v>
      </c>
      <c r="AO70" s="42">
        <v>903.9</v>
      </c>
      <c r="AP70" s="42">
        <f>SUM(AN70:AO70)</f>
        <v>7264.45</v>
      </c>
      <c r="AQ70" s="15" t="s">
        <v>480</v>
      </c>
    </row>
    <row r="71" spans="1:43" ht="12.75">
      <c r="A71" s="62" t="s">
        <v>226</v>
      </c>
      <c r="B71" s="63" t="s">
        <v>227</v>
      </c>
      <c r="C71" s="63" t="s">
        <v>35</v>
      </c>
      <c r="D71" s="13" t="s">
        <v>228</v>
      </c>
      <c r="E71" s="61">
        <v>39335</v>
      </c>
      <c r="F71" s="63" t="s">
        <v>229</v>
      </c>
      <c r="G71" s="42">
        <v>5957.97</v>
      </c>
      <c r="H71" s="42">
        <v>846.71</v>
      </c>
      <c r="I71" s="42">
        <v>6804.68</v>
      </c>
      <c r="J71" s="42">
        <v>5957.97</v>
      </c>
      <c r="K71" s="42">
        <v>846.68</v>
      </c>
      <c r="L71" s="42">
        <f>SUM(J71:K71)</f>
        <v>6804.650000000001</v>
      </c>
      <c r="M71" s="42">
        <v>5957.97</v>
      </c>
      <c r="N71" s="42">
        <v>846.68</v>
      </c>
      <c r="O71" s="42">
        <f>SUM(M71:N71)</f>
        <v>6804.650000000001</v>
      </c>
      <c r="P71" s="42">
        <v>5957.97</v>
      </c>
      <c r="Q71" s="42">
        <v>846.68</v>
      </c>
      <c r="R71" s="42">
        <f>SUM(P71:Q71)</f>
        <v>6804.650000000001</v>
      </c>
      <c r="S71" s="42">
        <v>5957.97</v>
      </c>
      <c r="T71" s="42">
        <v>846.68</v>
      </c>
      <c r="U71" s="42">
        <f>SUM(S71:T71)</f>
        <v>6804.650000000001</v>
      </c>
      <c r="V71" s="42">
        <v>5957.97</v>
      </c>
      <c r="W71" s="42">
        <v>846.68</v>
      </c>
      <c r="X71" s="42">
        <f>SUM(V71:W71)</f>
        <v>6804.650000000001</v>
      </c>
      <c r="Y71" s="42">
        <v>5957.97</v>
      </c>
      <c r="Z71" s="42">
        <v>846.68</v>
      </c>
      <c r="AA71" s="42">
        <f>SUM(Y71:Z71)</f>
        <v>6804.650000000001</v>
      </c>
      <c r="AB71" s="42">
        <v>5957.97</v>
      </c>
      <c r="AC71" s="42">
        <v>846.68</v>
      </c>
      <c r="AD71" s="42">
        <f>SUM(AB71:AC71)</f>
        <v>6804.650000000001</v>
      </c>
      <c r="AE71" s="64">
        <v>6250.05</v>
      </c>
      <c r="AF71" s="42">
        <v>888.2</v>
      </c>
      <c r="AG71" s="42">
        <v>7138.25</v>
      </c>
      <c r="AH71" s="64">
        <v>6250.05</v>
      </c>
      <c r="AI71" s="42">
        <v>888.2</v>
      </c>
      <c r="AJ71" s="42">
        <v>7138.25</v>
      </c>
      <c r="AK71" s="64">
        <v>6250.05</v>
      </c>
      <c r="AL71" s="42">
        <v>888.2</v>
      </c>
      <c r="AM71" s="42">
        <v>7138.25</v>
      </c>
      <c r="AN71" s="64">
        <v>6250.05</v>
      </c>
      <c r="AO71" s="42">
        <v>888.2</v>
      </c>
      <c r="AP71" s="42">
        <v>7138.25</v>
      </c>
      <c r="AQ71" s="15" t="s">
        <v>480</v>
      </c>
    </row>
    <row r="72" spans="1:43" ht="12.75">
      <c r="A72" s="14" t="s">
        <v>32</v>
      </c>
      <c r="B72" s="13" t="s">
        <v>26</v>
      </c>
      <c r="C72" s="13" t="s">
        <v>30</v>
      </c>
      <c r="D72" s="13" t="s">
        <v>106</v>
      </c>
      <c r="E72" s="38">
        <v>40149</v>
      </c>
      <c r="F72" s="38" t="s">
        <v>49</v>
      </c>
      <c r="G72" s="39">
        <v>16708.2</v>
      </c>
      <c r="H72" s="42">
        <v>6217.18</v>
      </c>
      <c r="I72" s="42">
        <f>SUM(G72:H72)</f>
        <v>22925.38</v>
      </c>
      <c r="J72" s="39">
        <v>16708.2</v>
      </c>
      <c r="K72" s="42">
        <v>6217.18</v>
      </c>
      <c r="L72" s="42">
        <f>SUM(J72:K72)</f>
        <v>22925.38</v>
      </c>
      <c r="M72" s="39">
        <v>16708.2</v>
      </c>
      <c r="N72" s="42">
        <v>6217.18</v>
      </c>
      <c r="O72" s="42">
        <f t="shared" si="7"/>
        <v>22925.38</v>
      </c>
      <c r="P72" s="39">
        <v>16708.19</v>
      </c>
      <c r="Q72" s="42">
        <v>6705.75</v>
      </c>
      <c r="R72" s="42">
        <f>SUM(P72:Q72)</f>
        <v>23413.94</v>
      </c>
      <c r="S72" s="39">
        <v>24557.19</v>
      </c>
      <c r="T72" s="42">
        <v>7249.08</v>
      </c>
      <c r="U72" s="42">
        <f t="shared" si="8"/>
        <v>31806.269999999997</v>
      </c>
      <c r="V72" s="39">
        <v>16708.19</v>
      </c>
      <c r="W72" s="42">
        <v>6705.75</v>
      </c>
      <c r="X72" s="42">
        <f t="shared" si="5"/>
        <v>23413.94</v>
      </c>
      <c r="Y72" s="39">
        <v>16708.19</v>
      </c>
      <c r="Z72" s="42">
        <v>6705.75</v>
      </c>
      <c r="AA72" s="42">
        <f t="shared" si="6"/>
        <v>23413.94</v>
      </c>
      <c r="AB72" s="39">
        <v>16708.19</v>
      </c>
      <c r="AC72" s="42">
        <v>6705.75</v>
      </c>
      <c r="AD72" s="42">
        <f>SUM(AB72:AC72)</f>
        <v>23413.94</v>
      </c>
      <c r="AE72" s="39">
        <v>16708.19</v>
      </c>
      <c r="AF72" s="58">
        <v>6718.07</v>
      </c>
      <c r="AG72" s="42">
        <f>SUM(AE72:AF72)</f>
        <v>23426.26</v>
      </c>
      <c r="AH72" s="39">
        <v>18044.41</v>
      </c>
      <c r="AI72" s="42">
        <v>7255.28</v>
      </c>
      <c r="AJ72" s="42">
        <f>SUM(AH72:AI72)</f>
        <v>25299.69</v>
      </c>
      <c r="AK72" s="39">
        <v>31351.64</v>
      </c>
      <c r="AL72" s="42">
        <v>10157.4</v>
      </c>
      <c r="AM72" s="42">
        <v>41509.04</v>
      </c>
      <c r="AN72" s="39">
        <v>28035.22</v>
      </c>
      <c r="AO72" s="42">
        <v>11357.6</v>
      </c>
      <c r="AP72" s="43">
        <v>39392.82</v>
      </c>
      <c r="AQ72" s="15" t="s">
        <v>480</v>
      </c>
    </row>
    <row r="73" spans="1:43" ht="12.75">
      <c r="A73" s="14" t="s">
        <v>55</v>
      </c>
      <c r="B73" s="13" t="s">
        <v>56</v>
      </c>
      <c r="C73" s="13" t="s">
        <v>14</v>
      </c>
      <c r="D73" s="13" t="s">
        <v>107</v>
      </c>
      <c r="E73" s="38">
        <v>41124</v>
      </c>
      <c r="F73" s="38" t="s">
        <v>68</v>
      </c>
      <c r="G73" s="39">
        <v>2813.11</v>
      </c>
      <c r="H73" s="42">
        <v>670.76</v>
      </c>
      <c r="I73" s="42">
        <f>SUM(G73:H73)</f>
        <v>3483.87</v>
      </c>
      <c r="J73" s="39">
        <v>3459.48</v>
      </c>
      <c r="K73" s="42">
        <v>670.76</v>
      </c>
      <c r="L73" s="42">
        <f>SUM(J73:K73)</f>
        <v>4130.24</v>
      </c>
      <c r="M73" s="39">
        <v>2881.73</v>
      </c>
      <c r="N73" s="42">
        <v>704.3</v>
      </c>
      <c r="O73" s="42">
        <f t="shared" si="7"/>
        <v>3586.0299999999997</v>
      </c>
      <c r="P73" s="39">
        <v>2919.17</v>
      </c>
      <c r="Q73" s="42">
        <v>704.3</v>
      </c>
      <c r="R73" s="42">
        <f>SUM(P73:Q73)</f>
        <v>3623.4700000000003</v>
      </c>
      <c r="S73" s="39">
        <v>2900.45</v>
      </c>
      <c r="T73" s="42">
        <v>704.3</v>
      </c>
      <c r="U73" s="42">
        <f t="shared" si="8"/>
        <v>3604.75</v>
      </c>
      <c r="V73" s="39">
        <v>2881.73</v>
      </c>
      <c r="W73" s="42">
        <v>704.3</v>
      </c>
      <c r="X73" s="42">
        <f t="shared" si="5"/>
        <v>3586.0299999999997</v>
      </c>
      <c r="Y73" s="39">
        <v>2937.89</v>
      </c>
      <c r="Z73" s="42">
        <v>704.3</v>
      </c>
      <c r="AA73" s="42">
        <f t="shared" si="6"/>
        <v>3642.1899999999996</v>
      </c>
      <c r="AB73" s="39">
        <v>2937.89</v>
      </c>
      <c r="AC73" s="42">
        <v>704.3</v>
      </c>
      <c r="AD73" s="42">
        <f>SUM(AB73:AC73)</f>
        <v>3642.1899999999996</v>
      </c>
      <c r="AE73" s="39">
        <v>3181.65</v>
      </c>
      <c r="AF73" s="42">
        <v>760.64</v>
      </c>
      <c r="AG73" s="42">
        <f>SUM(AE73:AF73)</f>
        <v>3942.29</v>
      </c>
      <c r="AH73" s="39">
        <v>3181.65</v>
      </c>
      <c r="AI73" s="42">
        <v>760.64</v>
      </c>
      <c r="AJ73" s="42">
        <f>SUM(AH73:AI73)</f>
        <v>3942.29</v>
      </c>
      <c r="AK73" s="39">
        <v>3181.65</v>
      </c>
      <c r="AL73" s="42">
        <v>760.64</v>
      </c>
      <c r="AM73" s="42">
        <f>SUM(AK73:AL73)</f>
        <v>3942.29</v>
      </c>
      <c r="AN73" s="39">
        <v>5635.37</v>
      </c>
      <c r="AO73" s="42">
        <v>760.64</v>
      </c>
      <c r="AP73" s="43">
        <f>SUM(AN73:AO73)</f>
        <v>6396.01</v>
      </c>
      <c r="AQ73" s="15" t="s">
        <v>480</v>
      </c>
    </row>
    <row r="74" spans="1:43" ht="24">
      <c r="A74" s="14" t="s">
        <v>242</v>
      </c>
      <c r="B74" s="13" t="s">
        <v>243</v>
      </c>
      <c r="C74" s="13" t="s">
        <v>14</v>
      </c>
      <c r="D74" s="13" t="s">
        <v>244</v>
      </c>
      <c r="E74" s="38">
        <v>41491</v>
      </c>
      <c r="F74" s="38" t="s">
        <v>245</v>
      </c>
      <c r="G74" s="44" t="s">
        <v>141</v>
      </c>
      <c r="H74" s="44" t="s">
        <v>141</v>
      </c>
      <c r="I74" s="44" t="s">
        <v>141</v>
      </c>
      <c r="J74" s="44" t="s">
        <v>141</v>
      </c>
      <c r="K74" s="44" t="s">
        <v>141</v>
      </c>
      <c r="L74" s="44" t="s">
        <v>141</v>
      </c>
      <c r="M74" s="44" t="s">
        <v>141</v>
      </c>
      <c r="N74" s="44" t="s">
        <v>141</v>
      </c>
      <c r="O74" s="44" t="s">
        <v>141</v>
      </c>
      <c r="P74" s="44" t="s">
        <v>141</v>
      </c>
      <c r="Q74" s="44" t="s">
        <v>141</v>
      </c>
      <c r="R74" s="44" t="s">
        <v>141</v>
      </c>
      <c r="S74" s="44" t="s">
        <v>141</v>
      </c>
      <c r="T74" s="44" t="s">
        <v>141</v>
      </c>
      <c r="U74" s="44" t="s">
        <v>141</v>
      </c>
      <c r="V74" s="44" t="s">
        <v>141</v>
      </c>
      <c r="W74" s="44" t="s">
        <v>141</v>
      </c>
      <c r="X74" s="44" t="s">
        <v>141</v>
      </c>
      <c r="Y74" s="44" t="s">
        <v>141</v>
      </c>
      <c r="Z74" s="44" t="s">
        <v>141</v>
      </c>
      <c r="AA74" s="44" t="s">
        <v>141</v>
      </c>
      <c r="AB74" s="44">
        <v>2447.64</v>
      </c>
      <c r="AC74" s="44">
        <v>752.44</v>
      </c>
      <c r="AD74" s="44">
        <f>SUM(AB74:AC74)</f>
        <v>3200.08</v>
      </c>
      <c r="AE74" s="44">
        <v>2447.64</v>
      </c>
      <c r="AF74" s="44">
        <v>752.44</v>
      </c>
      <c r="AG74" s="44">
        <f>SUM(AE74:AF74)</f>
        <v>3200.08</v>
      </c>
      <c r="AH74" s="44">
        <v>2447.64</v>
      </c>
      <c r="AI74" s="44">
        <v>752.44</v>
      </c>
      <c r="AJ74" s="44">
        <f>SUM(AH74:AI74)</f>
        <v>3200.08</v>
      </c>
      <c r="AK74" s="44">
        <v>2447.64</v>
      </c>
      <c r="AL74" s="44">
        <v>752.44</v>
      </c>
      <c r="AM74" s="44">
        <f>SUM(AK74:AL74)</f>
        <v>3200.08</v>
      </c>
      <c r="AN74" s="39">
        <v>2546.64</v>
      </c>
      <c r="AO74" s="42">
        <v>752.44</v>
      </c>
      <c r="AP74" s="43">
        <f>SUM(AN74:AO74)</f>
        <v>3299.08</v>
      </c>
      <c r="AQ74" s="15" t="s">
        <v>509</v>
      </c>
    </row>
    <row r="75" spans="1:43" ht="24">
      <c r="A75" s="14" t="s">
        <v>40</v>
      </c>
      <c r="B75" s="13" t="s">
        <v>136</v>
      </c>
      <c r="C75" s="13" t="s">
        <v>14</v>
      </c>
      <c r="D75" s="13" t="s">
        <v>108</v>
      </c>
      <c r="E75" s="61">
        <v>40238</v>
      </c>
      <c r="F75" s="13" t="s">
        <v>41</v>
      </c>
      <c r="G75" s="39">
        <v>3518.52</v>
      </c>
      <c r="H75" s="42">
        <v>573.54</v>
      </c>
      <c r="I75" s="42">
        <f>SUM(G75:H75)</f>
        <v>4092.06</v>
      </c>
      <c r="J75" s="39">
        <v>2706.93</v>
      </c>
      <c r="K75" s="42">
        <v>430.16</v>
      </c>
      <c r="L75" s="42">
        <f>SUM(J75:K75)</f>
        <v>3137.0899999999997</v>
      </c>
      <c r="M75" s="39">
        <v>2712.13</v>
      </c>
      <c r="N75" s="42">
        <v>430.16</v>
      </c>
      <c r="O75" s="42">
        <f t="shared" si="7"/>
        <v>3142.29</v>
      </c>
      <c r="P75" s="39">
        <v>2721.93</v>
      </c>
      <c r="Q75" s="42">
        <v>430.16</v>
      </c>
      <c r="R75" s="42">
        <f>SUM(P75:Q75)</f>
        <v>3152.0899999999997</v>
      </c>
      <c r="S75" s="39">
        <v>2712.13</v>
      </c>
      <c r="T75" s="42">
        <v>430.16</v>
      </c>
      <c r="U75" s="42">
        <f t="shared" si="8"/>
        <v>3142.29</v>
      </c>
      <c r="V75" s="39">
        <v>2848.87</v>
      </c>
      <c r="W75" s="42">
        <v>430.16</v>
      </c>
      <c r="X75" s="42">
        <f t="shared" si="5"/>
        <v>3279.0299999999997</v>
      </c>
      <c r="Y75" s="39">
        <v>2894.89</v>
      </c>
      <c r="Z75" s="42">
        <v>430.16</v>
      </c>
      <c r="AA75" s="42">
        <f t="shared" si="6"/>
        <v>3325.0499999999997</v>
      </c>
      <c r="AB75" s="39">
        <v>3054.99</v>
      </c>
      <c r="AC75" s="42">
        <v>530.47</v>
      </c>
      <c r="AD75" s="42">
        <f>SUM(AB75:AC75)</f>
        <v>3585.46</v>
      </c>
      <c r="AE75" s="39">
        <v>2864.53</v>
      </c>
      <c r="AF75" s="42">
        <v>530.47</v>
      </c>
      <c r="AG75" s="42">
        <f>SUM(AE75:AF75)</f>
        <v>3395</v>
      </c>
      <c r="AH75" s="39">
        <v>2879.23</v>
      </c>
      <c r="AI75" s="42">
        <v>530.47</v>
      </c>
      <c r="AJ75" s="42">
        <v>3409.7</v>
      </c>
      <c r="AK75" s="39">
        <v>2629.89</v>
      </c>
      <c r="AL75" s="42">
        <v>814.75</v>
      </c>
      <c r="AM75" s="42">
        <v>3444.64</v>
      </c>
      <c r="AN75" s="39">
        <v>2678.82</v>
      </c>
      <c r="AO75" s="42">
        <v>814.75</v>
      </c>
      <c r="AP75" s="43">
        <f>SUM(AN75:AO75)</f>
        <v>3493.57</v>
      </c>
      <c r="AQ75" s="15" t="s">
        <v>480</v>
      </c>
    </row>
    <row r="76" spans="1:43" ht="24">
      <c r="A76" s="14" t="s">
        <v>53</v>
      </c>
      <c r="B76" s="13" t="s">
        <v>126</v>
      </c>
      <c r="C76" s="13" t="s">
        <v>42</v>
      </c>
      <c r="D76" s="13" t="s">
        <v>109</v>
      </c>
      <c r="E76" s="61">
        <v>41079</v>
      </c>
      <c r="F76" s="13" t="s">
        <v>54</v>
      </c>
      <c r="G76" s="39">
        <v>7022.03</v>
      </c>
      <c r="H76" s="42">
        <v>2231.29</v>
      </c>
      <c r="I76" s="42">
        <f>SUM(G76:H76)</f>
        <v>9253.32</v>
      </c>
      <c r="J76" s="58">
        <v>11247.86</v>
      </c>
      <c r="K76" s="65">
        <v>2231.29</v>
      </c>
      <c r="L76" s="42">
        <f>SUM(J76:K76)</f>
        <v>13479.150000000001</v>
      </c>
      <c r="M76" s="42">
        <v>6973.36</v>
      </c>
      <c r="N76" s="39">
        <v>2231.29</v>
      </c>
      <c r="O76" s="42">
        <f t="shared" si="7"/>
        <v>9204.65</v>
      </c>
      <c r="P76" s="39">
        <v>7022.03</v>
      </c>
      <c r="Q76" s="42">
        <v>2231.29</v>
      </c>
      <c r="R76" s="42">
        <f>SUM(P76:Q76)</f>
        <v>9253.32</v>
      </c>
      <c r="S76" s="39">
        <v>6411.76</v>
      </c>
      <c r="T76" s="42">
        <v>2826.59</v>
      </c>
      <c r="U76" s="42">
        <f t="shared" si="8"/>
        <v>9238.35</v>
      </c>
      <c r="V76" s="39">
        <v>6411.76</v>
      </c>
      <c r="W76" s="42">
        <v>2811.61</v>
      </c>
      <c r="X76" s="42">
        <f t="shared" si="5"/>
        <v>9223.37</v>
      </c>
      <c r="Y76" s="39">
        <v>6618.6</v>
      </c>
      <c r="Z76" s="42">
        <v>2928.51</v>
      </c>
      <c r="AA76" s="42">
        <v>9547.11</v>
      </c>
      <c r="AB76" s="39">
        <v>6794.56</v>
      </c>
      <c r="AC76" s="42">
        <v>2974.78</v>
      </c>
      <c r="AD76" s="42">
        <v>9769.34</v>
      </c>
      <c r="AE76" s="39">
        <v>7338.12</v>
      </c>
      <c r="AF76" s="42">
        <v>4469.67</v>
      </c>
      <c r="AG76" s="42">
        <v>11807.79</v>
      </c>
      <c r="AH76" s="39">
        <v>7338.12</v>
      </c>
      <c r="AI76" s="42">
        <v>3238.25</v>
      </c>
      <c r="AJ76" s="42">
        <v>10576.37</v>
      </c>
      <c r="AK76" s="39">
        <v>7338.12</v>
      </c>
      <c r="AL76" s="42">
        <v>3238.25</v>
      </c>
      <c r="AM76" s="42">
        <v>10576.37</v>
      </c>
      <c r="AN76" s="39">
        <v>7338.12</v>
      </c>
      <c r="AO76" s="42">
        <v>8130.33</v>
      </c>
      <c r="AP76" s="42">
        <v>15468.45</v>
      </c>
      <c r="AQ76" s="15" t="s">
        <v>480</v>
      </c>
    </row>
    <row r="77" spans="1:43" ht="24">
      <c r="A77" s="14" t="s">
        <v>419</v>
      </c>
      <c r="B77" s="13" t="s">
        <v>420</v>
      </c>
      <c r="C77" s="13" t="s">
        <v>63</v>
      </c>
      <c r="D77" s="13" t="s">
        <v>421</v>
      </c>
      <c r="E77" s="61">
        <v>38838</v>
      </c>
      <c r="F77" s="13" t="s">
        <v>422</v>
      </c>
      <c r="G77" s="39">
        <v>2164.05</v>
      </c>
      <c r="H77" s="42">
        <v>414.63</v>
      </c>
      <c r="I77" s="42">
        <f>SUM(G77:H77)</f>
        <v>2578.6800000000003</v>
      </c>
      <c r="J77" s="39">
        <v>2164.05</v>
      </c>
      <c r="K77" s="42">
        <v>414.63</v>
      </c>
      <c r="L77" s="42">
        <f>SUM(J77:K77)</f>
        <v>2578.6800000000003</v>
      </c>
      <c r="M77" s="39">
        <v>2164.05</v>
      </c>
      <c r="N77" s="42">
        <v>414.63</v>
      </c>
      <c r="O77" s="42">
        <f>SUM(M77:N77)</f>
        <v>2578.6800000000003</v>
      </c>
      <c r="P77" s="39">
        <v>2164.05</v>
      </c>
      <c r="Q77" s="42">
        <v>414.63</v>
      </c>
      <c r="R77" s="42">
        <f>SUM(P77:Q77)</f>
        <v>2578.6800000000003</v>
      </c>
      <c r="S77" s="39">
        <v>2164.05</v>
      </c>
      <c r="T77" s="42">
        <v>414.63</v>
      </c>
      <c r="U77" s="42">
        <f>SUM(S77:T77)</f>
        <v>2578.6800000000003</v>
      </c>
      <c r="V77" s="39">
        <v>2164.05</v>
      </c>
      <c r="W77" s="42">
        <v>414.63</v>
      </c>
      <c r="X77" s="42">
        <f>SUM(V77:W77)</f>
        <v>2578.6800000000003</v>
      </c>
      <c r="Y77" s="39">
        <v>2388.67</v>
      </c>
      <c r="Z77" s="42">
        <v>457.67</v>
      </c>
      <c r="AA77" s="42">
        <f>SUM(Y77:Z77)</f>
        <v>2846.34</v>
      </c>
      <c r="AB77" s="39">
        <v>2238.92</v>
      </c>
      <c r="AC77" s="42">
        <v>428.98</v>
      </c>
      <c r="AD77" s="42">
        <f>SUM(AB77:AC77)</f>
        <v>2667.9</v>
      </c>
      <c r="AE77" s="39">
        <v>2319.07</v>
      </c>
      <c r="AF77" s="42">
        <v>444.34</v>
      </c>
      <c r="AG77" s="42">
        <f>SUM(AE77:AF77)</f>
        <v>2763.4100000000003</v>
      </c>
      <c r="AH77" s="39">
        <v>2319.07</v>
      </c>
      <c r="AI77" s="42">
        <v>444.34</v>
      </c>
      <c r="AJ77" s="42">
        <f>SUM(AH77:AI77)</f>
        <v>2763.4100000000003</v>
      </c>
      <c r="AK77" s="39">
        <v>2319.07</v>
      </c>
      <c r="AL77" s="42">
        <v>444.34</v>
      </c>
      <c r="AM77" s="42">
        <f>SUM(AK77:AL77)</f>
        <v>2763.4100000000003</v>
      </c>
      <c r="AN77" s="39">
        <f>SUM(AK77,AH77)</f>
        <v>4638.14</v>
      </c>
      <c r="AO77" s="42">
        <f>SUM(AL77,AI77)</f>
        <v>888.68</v>
      </c>
      <c r="AP77" s="43">
        <f>SUM(AN77:AO77)</f>
        <v>5526.820000000001</v>
      </c>
      <c r="AQ77" s="15" t="s">
        <v>510</v>
      </c>
    </row>
    <row r="78" spans="1:43" ht="24">
      <c r="A78" s="14" t="s">
        <v>77</v>
      </c>
      <c r="B78" s="13" t="s">
        <v>138</v>
      </c>
      <c r="C78" s="13" t="s">
        <v>14</v>
      </c>
      <c r="D78" s="13" t="s">
        <v>110</v>
      </c>
      <c r="E78" s="61">
        <v>41323</v>
      </c>
      <c r="F78" s="13" t="s">
        <v>78</v>
      </c>
      <c r="G78" s="44" t="s">
        <v>141</v>
      </c>
      <c r="H78" s="44" t="s">
        <v>141</v>
      </c>
      <c r="I78" s="44" t="s">
        <v>141</v>
      </c>
      <c r="J78" s="39">
        <v>608.53</v>
      </c>
      <c r="K78" s="42">
        <v>61.5</v>
      </c>
      <c r="L78" s="42">
        <f>SUM(J78:K78)</f>
        <v>670.03</v>
      </c>
      <c r="M78" s="39">
        <v>1841.86</v>
      </c>
      <c r="N78" s="42">
        <v>181.5</v>
      </c>
      <c r="O78" s="42">
        <f t="shared" si="7"/>
        <v>2023.36</v>
      </c>
      <c r="P78" s="39">
        <v>1841.86</v>
      </c>
      <c r="Q78" s="42">
        <v>181.5</v>
      </c>
      <c r="R78" s="42">
        <f>SUM(P78:Q78)</f>
        <v>2023.36</v>
      </c>
      <c r="S78" s="39">
        <v>2009.23</v>
      </c>
      <c r="T78" s="42">
        <v>187.12</v>
      </c>
      <c r="U78" s="42">
        <f t="shared" si="8"/>
        <v>2196.35</v>
      </c>
      <c r="V78" s="39">
        <v>2077.6</v>
      </c>
      <c r="W78" s="42">
        <v>199.72</v>
      </c>
      <c r="X78" s="42">
        <f>SUM(V78:W78)</f>
        <v>2277.3199999999997</v>
      </c>
      <c r="Y78" s="39">
        <v>1976.23</v>
      </c>
      <c r="Z78" s="42">
        <v>438.02</v>
      </c>
      <c r="AA78" s="42">
        <f>SUM(Y78:Z78)</f>
        <v>2414.25</v>
      </c>
      <c r="AB78" s="39">
        <v>1976.23</v>
      </c>
      <c r="AC78" s="42">
        <v>438.02</v>
      </c>
      <c r="AD78" s="42">
        <f>SUM(AB78:AC78)</f>
        <v>2414.25</v>
      </c>
      <c r="AE78" s="39">
        <v>1998.23</v>
      </c>
      <c r="AF78" s="42">
        <v>438.02</v>
      </c>
      <c r="AG78" s="42">
        <v>2436.25</v>
      </c>
      <c r="AH78" s="39">
        <v>1998.23</v>
      </c>
      <c r="AI78" s="42">
        <v>438.02</v>
      </c>
      <c r="AJ78" s="42">
        <v>2436.25</v>
      </c>
      <c r="AK78" s="39">
        <v>1998.23</v>
      </c>
      <c r="AL78" s="42">
        <v>438.02</v>
      </c>
      <c r="AM78" s="42">
        <v>2436.25</v>
      </c>
      <c r="AN78" s="39">
        <v>1962.59</v>
      </c>
      <c r="AO78" s="42">
        <v>438.02</v>
      </c>
      <c r="AP78" s="43">
        <v>2400.61</v>
      </c>
      <c r="AQ78" s="15" t="s">
        <v>511</v>
      </c>
    </row>
    <row r="79" spans="1:43" ht="24">
      <c r="A79" s="59" t="s">
        <v>296</v>
      </c>
      <c r="B79" s="66" t="s">
        <v>297</v>
      </c>
      <c r="C79" s="66" t="s">
        <v>37</v>
      </c>
      <c r="D79" s="66" t="s">
        <v>298</v>
      </c>
      <c r="E79" s="67">
        <v>41395</v>
      </c>
      <c r="F79" s="66" t="s">
        <v>299</v>
      </c>
      <c r="G79" s="44" t="s">
        <v>141</v>
      </c>
      <c r="H79" s="44" t="s">
        <v>141</v>
      </c>
      <c r="I79" s="44" t="s">
        <v>141</v>
      </c>
      <c r="J79" s="44" t="s">
        <v>141</v>
      </c>
      <c r="K79" s="44" t="s">
        <v>141</v>
      </c>
      <c r="L79" s="44" t="s">
        <v>141</v>
      </c>
      <c r="M79" s="44" t="s">
        <v>141</v>
      </c>
      <c r="N79" s="44" t="s">
        <v>141</v>
      </c>
      <c r="O79" s="44" t="s">
        <v>141</v>
      </c>
      <c r="P79" s="44" t="s">
        <v>141</v>
      </c>
      <c r="Q79" s="44" t="s">
        <v>141</v>
      </c>
      <c r="R79" s="44" t="s">
        <v>141</v>
      </c>
      <c r="S79" s="68">
        <v>3417</v>
      </c>
      <c r="T79" s="69">
        <v>485.91</v>
      </c>
      <c r="U79" s="69">
        <v>3902.91</v>
      </c>
      <c r="V79" s="68">
        <v>3417</v>
      </c>
      <c r="W79" s="69">
        <v>485.91</v>
      </c>
      <c r="X79" s="69">
        <v>3902.91</v>
      </c>
      <c r="Y79" s="68">
        <v>3417</v>
      </c>
      <c r="Z79" s="69">
        <v>485.91</v>
      </c>
      <c r="AA79" s="69">
        <v>3902.91</v>
      </c>
      <c r="AB79" s="68">
        <v>3668.11</v>
      </c>
      <c r="AC79" s="69">
        <v>521.28</v>
      </c>
      <c r="AD79" s="69">
        <v>4189.39</v>
      </c>
      <c r="AE79" s="68">
        <v>3906.53</v>
      </c>
      <c r="AF79" s="69">
        <v>555.15</v>
      </c>
      <c r="AG79" s="69">
        <v>4461.68</v>
      </c>
      <c r="AH79" s="68">
        <v>3906.53</v>
      </c>
      <c r="AI79" s="69">
        <v>555.15</v>
      </c>
      <c r="AJ79" s="69">
        <v>4461.68</v>
      </c>
      <c r="AK79" s="68">
        <v>3906.53</v>
      </c>
      <c r="AL79" s="69">
        <v>555.15</v>
      </c>
      <c r="AM79" s="69">
        <v>4461.68</v>
      </c>
      <c r="AN79" s="68">
        <v>3906.53</v>
      </c>
      <c r="AO79" s="69">
        <v>555.15</v>
      </c>
      <c r="AP79" s="69">
        <v>4461.68</v>
      </c>
      <c r="AQ79" s="19" t="s">
        <v>512</v>
      </c>
    </row>
    <row r="80" spans="1:43" ht="24.75" thickBot="1">
      <c r="A80" s="70" t="s">
        <v>88</v>
      </c>
      <c r="B80" s="71" t="s">
        <v>26</v>
      </c>
      <c r="C80" s="71" t="s">
        <v>35</v>
      </c>
      <c r="D80" s="72" t="s">
        <v>111</v>
      </c>
      <c r="E80" s="73">
        <v>41431</v>
      </c>
      <c r="F80" s="71" t="s">
        <v>89</v>
      </c>
      <c r="G80" s="74" t="s">
        <v>141</v>
      </c>
      <c r="H80" s="74" t="s">
        <v>141</v>
      </c>
      <c r="I80" s="74" t="s">
        <v>141</v>
      </c>
      <c r="J80" s="74" t="s">
        <v>141</v>
      </c>
      <c r="K80" s="74" t="s">
        <v>141</v>
      </c>
      <c r="L80" s="74" t="s">
        <v>141</v>
      </c>
      <c r="M80" s="74" t="s">
        <v>141</v>
      </c>
      <c r="N80" s="74" t="s">
        <v>141</v>
      </c>
      <c r="O80" s="74" t="s">
        <v>141</v>
      </c>
      <c r="P80" s="74" t="s">
        <v>141</v>
      </c>
      <c r="Q80" s="74" t="s">
        <v>141</v>
      </c>
      <c r="R80" s="74" t="s">
        <v>141</v>
      </c>
      <c r="S80" s="75" t="s">
        <v>141</v>
      </c>
      <c r="T80" s="75" t="s">
        <v>141</v>
      </c>
      <c r="U80" s="75" t="s">
        <v>141</v>
      </c>
      <c r="V80" s="76">
        <v>9599.22</v>
      </c>
      <c r="W80" s="76">
        <v>4048.23</v>
      </c>
      <c r="X80" s="76">
        <f>SUM(V80:W80)</f>
        <v>13647.449999999999</v>
      </c>
      <c r="Y80" s="76">
        <v>12570.93</v>
      </c>
      <c r="Z80" s="76">
        <v>4910.51</v>
      </c>
      <c r="AA80" s="76">
        <f>SUM(Y80:Z80)</f>
        <v>17481.440000000002</v>
      </c>
      <c r="AB80" s="76">
        <v>12581.31</v>
      </c>
      <c r="AC80" s="76">
        <v>4914.06</v>
      </c>
      <c r="AD80" s="76">
        <f>SUM(AB80:AC80)</f>
        <v>17495.37</v>
      </c>
      <c r="AE80" s="76">
        <v>12581.31</v>
      </c>
      <c r="AF80" s="76">
        <v>4923.82</v>
      </c>
      <c r="AG80" s="76">
        <v>17505.13</v>
      </c>
      <c r="AH80" s="76">
        <v>13582.25</v>
      </c>
      <c r="AI80" s="76">
        <v>5315.25</v>
      </c>
      <c r="AJ80" s="76">
        <v>18897.5</v>
      </c>
      <c r="AK80" s="76">
        <v>14396.08</v>
      </c>
      <c r="AL80" s="76">
        <v>5660.21</v>
      </c>
      <c r="AM80" s="76">
        <v>20056.29</v>
      </c>
      <c r="AN80" s="76">
        <v>20837.59</v>
      </c>
      <c r="AO80" s="76">
        <v>8408.08</v>
      </c>
      <c r="AP80" s="77">
        <v>29245.67</v>
      </c>
      <c r="AQ80" s="78" t="s">
        <v>513</v>
      </c>
    </row>
    <row r="81" ht="12.75">
      <c r="AQ81" s="7"/>
    </row>
    <row r="82" ht="12.75">
      <c r="AQ82" s="7"/>
    </row>
    <row r="83" ht="12.75">
      <c r="AQ83" s="7"/>
    </row>
    <row r="84" ht="12.75">
      <c r="AQ84" s="7"/>
    </row>
    <row r="85" ht="12.75">
      <c r="AQ85" s="7"/>
    </row>
    <row r="86" ht="12.75">
      <c r="AQ86" s="7"/>
    </row>
    <row r="87" ht="12.75">
      <c r="AQ87" s="7"/>
    </row>
    <row r="88" ht="12.75">
      <c r="AQ88" s="7"/>
    </row>
    <row r="89" ht="12.75">
      <c r="AQ89" s="7"/>
    </row>
    <row r="90" ht="12.75">
      <c r="AQ90" s="7"/>
    </row>
    <row r="91" ht="12.75">
      <c r="AQ91" s="7"/>
    </row>
    <row r="92" ht="12.75">
      <c r="AQ92" s="7"/>
    </row>
    <row r="93" ht="12.75">
      <c r="AQ93" s="7"/>
    </row>
    <row r="94" ht="12.75">
      <c r="AQ94" s="7"/>
    </row>
    <row r="95" ht="12.75">
      <c r="AQ95" s="7"/>
    </row>
    <row r="96" ht="12.75">
      <c r="AQ96" s="7"/>
    </row>
    <row r="97" ht="12.75">
      <c r="AQ97" s="7"/>
    </row>
    <row r="98" ht="12.75">
      <c r="AQ98" s="7"/>
    </row>
    <row r="99" ht="12.75">
      <c r="AQ99" s="7"/>
    </row>
    <row r="100" ht="12.75">
      <c r="AQ100" s="7"/>
    </row>
    <row r="101" ht="12.75">
      <c r="AQ101" s="7"/>
    </row>
    <row r="102" ht="12.75">
      <c r="AQ102" s="7"/>
    </row>
    <row r="103" ht="12.75">
      <c r="AQ103" s="7"/>
    </row>
    <row r="104" ht="12.75">
      <c r="AQ104" s="7"/>
    </row>
    <row r="105" ht="12.75">
      <c r="AQ105" s="7"/>
    </row>
    <row r="106" ht="12.75">
      <c r="AQ106" s="7"/>
    </row>
    <row r="107" ht="12.75">
      <c r="AQ107" s="7"/>
    </row>
    <row r="108" ht="12.75">
      <c r="AQ108" s="7"/>
    </row>
    <row r="109" ht="12.75">
      <c r="AQ109" s="7"/>
    </row>
    <row r="110" ht="12.75">
      <c r="AQ110" s="7"/>
    </row>
    <row r="111" ht="12.75">
      <c r="AQ111" s="7"/>
    </row>
    <row r="112" ht="12.75">
      <c r="AQ112" s="7"/>
    </row>
    <row r="113" ht="12.75">
      <c r="AQ113" s="7"/>
    </row>
    <row r="114" ht="12.75">
      <c r="AQ114" s="7"/>
    </row>
    <row r="115" ht="12.75">
      <c r="AQ115" s="7"/>
    </row>
    <row r="116" ht="12.75">
      <c r="AQ116" s="7"/>
    </row>
    <row r="117" ht="12.75">
      <c r="AQ117" s="7"/>
    </row>
    <row r="118" ht="12.75">
      <c r="AQ118" s="7"/>
    </row>
    <row r="119" ht="12.75">
      <c r="AQ119" s="7"/>
    </row>
    <row r="120" ht="12.75">
      <c r="AQ120" s="7"/>
    </row>
    <row r="121" ht="12.75">
      <c r="AQ121" s="7"/>
    </row>
    <row r="122" ht="12.75">
      <c r="AQ122" s="7"/>
    </row>
    <row r="123" ht="12.75">
      <c r="AQ123" s="7"/>
    </row>
    <row r="124" ht="12.75">
      <c r="AQ124" s="7"/>
    </row>
    <row r="125" ht="12.75">
      <c r="AQ125" s="7"/>
    </row>
    <row r="126" ht="12.75">
      <c r="AQ126" s="7"/>
    </row>
    <row r="127" ht="12.75">
      <c r="AQ127" s="7"/>
    </row>
    <row r="128" ht="12.75">
      <c r="AQ128" s="7"/>
    </row>
    <row r="129" ht="12.75">
      <c r="AQ129" s="7"/>
    </row>
    <row r="130" ht="12.75">
      <c r="AQ130" s="7"/>
    </row>
    <row r="131" ht="12.75">
      <c r="AQ131" s="7"/>
    </row>
    <row r="132" ht="12.75">
      <c r="AQ132" s="7"/>
    </row>
    <row r="133" ht="12.75">
      <c r="AQ133" s="7"/>
    </row>
    <row r="134" ht="12.75">
      <c r="AQ134" s="7"/>
    </row>
    <row r="135" ht="12.75">
      <c r="AQ135" s="7"/>
    </row>
    <row r="136" ht="12.75">
      <c r="AQ136" s="7"/>
    </row>
    <row r="137" ht="12.75">
      <c r="AQ137" s="7"/>
    </row>
    <row r="138" ht="12.75">
      <c r="AQ138" s="7"/>
    </row>
    <row r="139" ht="12.75">
      <c r="AQ139" s="7"/>
    </row>
    <row r="140" ht="12.75">
      <c r="AQ140" s="7"/>
    </row>
    <row r="141" ht="12.75">
      <c r="AQ141" s="7"/>
    </row>
    <row r="142" ht="12.75">
      <c r="AQ142" s="7"/>
    </row>
    <row r="143" ht="12.75">
      <c r="AQ143" s="7"/>
    </row>
    <row r="144" ht="12.75">
      <c r="AQ144" s="7"/>
    </row>
    <row r="145" ht="12.75">
      <c r="AQ145" s="7"/>
    </row>
    <row r="146" ht="12.75">
      <c r="AQ146" s="7"/>
    </row>
    <row r="147" ht="12.75">
      <c r="AQ147" s="7"/>
    </row>
    <row r="148" ht="12.75">
      <c r="AQ148" s="7"/>
    </row>
    <row r="149" ht="12.75">
      <c r="AQ149" s="7"/>
    </row>
    <row r="150" ht="12.75">
      <c r="AQ150" s="7"/>
    </row>
    <row r="151" ht="12.75">
      <c r="AQ151" s="7"/>
    </row>
    <row r="152" ht="12.75">
      <c r="AQ152" s="7"/>
    </row>
    <row r="153" ht="12.75">
      <c r="AQ153" s="7"/>
    </row>
    <row r="154" ht="12.75">
      <c r="AQ154" s="7"/>
    </row>
    <row r="155" ht="12.75">
      <c r="AQ155" s="7"/>
    </row>
    <row r="156" ht="12.75">
      <c r="AQ156" s="7"/>
    </row>
    <row r="157" ht="12.75">
      <c r="AQ157" s="7"/>
    </row>
    <row r="158" ht="12.75">
      <c r="AQ158" s="7"/>
    </row>
    <row r="159" ht="12.75">
      <c r="AQ159" s="7"/>
    </row>
    <row r="160" ht="12.75">
      <c r="AQ160" s="7"/>
    </row>
    <row r="161" ht="12.75">
      <c r="AQ161" s="7"/>
    </row>
    <row r="162" ht="12.75">
      <c r="AQ162" s="7"/>
    </row>
    <row r="163" ht="12.75">
      <c r="AQ163" s="7"/>
    </row>
    <row r="164" ht="12.75">
      <c r="AQ164" s="7"/>
    </row>
    <row r="165" ht="12.75">
      <c r="AQ165" s="7"/>
    </row>
    <row r="166" ht="12.75">
      <c r="AQ166" s="7"/>
    </row>
    <row r="167" ht="12.75">
      <c r="AQ167" s="7"/>
    </row>
    <row r="168" ht="12.75">
      <c r="AQ168" s="7"/>
    </row>
    <row r="169" ht="12.75">
      <c r="AQ169" s="7"/>
    </row>
    <row r="170" ht="12.75">
      <c r="AQ170" s="7"/>
    </row>
    <row r="171" ht="12.75">
      <c r="AQ171" s="7"/>
    </row>
    <row r="172" ht="12.75">
      <c r="AQ172" s="7"/>
    </row>
    <row r="173" ht="12.75">
      <c r="AQ173" s="7"/>
    </row>
    <row r="174" ht="12.75">
      <c r="AQ174" s="7"/>
    </row>
    <row r="175" ht="12.75">
      <c r="AQ175" s="7"/>
    </row>
    <row r="176" ht="12.75">
      <c r="AQ176" s="7"/>
    </row>
    <row r="177" ht="12.75">
      <c r="AQ177" s="7"/>
    </row>
    <row r="178" ht="12.75">
      <c r="AQ178" s="7"/>
    </row>
    <row r="179" ht="12.75">
      <c r="AQ179" s="7"/>
    </row>
    <row r="180" ht="12.75">
      <c r="AQ180" s="7"/>
    </row>
    <row r="181" ht="12.75">
      <c r="AQ181" s="7"/>
    </row>
    <row r="182" ht="12.75">
      <c r="AQ182" s="7"/>
    </row>
    <row r="183" ht="12.75">
      <c r="AQ183" s="7"/>
    </row>
    <row r="184" ht="12.75">
      <c r="AQ184" s="7"/>
    </row>
    <row r="185" ht="12.75">
      <c r="AQ185" s="7"/>
    </row>
    <row r="186" ht="12.75">
      <c r="AQ186" s="7"/>
    </row>
    <row r="187" ht="12.75">
      <c r="AQ187" s="7"/>
    </row>
    <row r="188" ht="12.75">
      <c r="AQ188" s="7"/>
    </row>
    <row r="189" ht="12.75">
      <c r="AQ189" s="7"/>
    </row>
    <row r="190" ht="12.75">
      <c r="AQ190" s="7"/>
    </row>
    <row r="191" ht="12.75">
      <c r="AQ191" s="7"/>
    </row>
    <row r="192" ht="12.75">
      <c r="AQ192" s="7"/>
    </row>
    <row r="193" ht="12.75">
      <c r="AQ193" s="7"/>
    </row>
    <row r="194" ht="12.75">
      <c r="AQ194" s="7"/>
    </row>
    <row r="195" ht="12.75">
      <c r="AQ195" s="7"/>
    </row>
    <row r="196" ht="12.75">
      <c r="AQ196" s="7"/>
    </row>
    <row r="197" ht="12.75">
      <c r="AQ197" s="7"/>
    </row>
    <row r="198" ht="12.75">
      <c r="AQ198" s="7"/>
    </row>
    <row r="199" ht="12.75">
      <c r="AQ199" s="7"/>
    </row>
    <row r="200" ht="12.75">
      <c r="AQ200" s="7"/>
    </row>
    <row r="201" ht="12.75">
      <c r="AQ201" s="7"/>
    </row>
    <row r="202" ht="12.75">
      <c r="AQ202" s="7"/>
    </row>
    <row r="203" ht="12.75">
      <c r="AQ203" s="7"/>
    </row>
    <row r="204" ht="12.75">
      <c r="AQ204" s="7"/>
    </row>
    <row r="205" ht="12.75">
      <c r="AQ205" s="7"/>
    </row>
    <row r="206" ht="12.75">
      <c r="AQ206" s="7"/>
    </row>
    <row r="207" ht="12.75">
      <c r="AQ207" s="7"/>
    </row>
    <row r="208" ht="12.75">
      <c r="AQ208" s="7"/>
    </row>
    <row r="209" ht="12.75">
      <c r="AQ209" s="7"/>
    </row>
    <row r="210" ht="12.75">
      <c r="AQ210" s="7"/>
    </row>
    <row r="211" ht="12.75">
      <c r="AQ211" s="7"/>
    </row>
    <row r="212" ht="12.75">
      <c r="AQ212" s="7"/>
    </row>
    <row r="213" ht="12.75">
      <c r="AQ213" s="7"/>
    </row>
    <row r="214" ht="12.75">
      <c r="AQ214" s="7"/>
    </row>
    <row r="215" ht="12.75">
      <c r="AQ215" s="7"/>
    </row>
    <row r="216" ht="12.75">
      <c r="AQ216" s="7"/>
    </row>
    <row r="217" ht="12.75">
      <c r="AQ217" s="7"/>
    </row>
    <row r="218" ht="12.75">
      <c r="AQ218" s="7"/>
    </row>
    <row r="219" ht="12.75">
      <c r="AQ219" s="7"/>
    </row>
    <row r="220" ht="12.75">
      <c r="AQ220" s="7"/>
    </row>
    <row r="221" ht="12.75">
      <c r="AQ221" s="7"/>
    </row>
    <row r="222" ht="12.75">
      <c r="AQ222" s="7"/>
    </row>
    <row r="223" ht="12.75">
      <c r="AQ223" s="7"/>
    </row>
    <row r="224" ht="12.75">
      <c r="AQ224" s="7"/>
    </row>
    <row r="225" ht="12.75">
      <c r="AQ225" s="7"/>
    </row>
    <row r="226" ht="12.75">
      <c r="AQ226" s="7"/>
    </row>
    <row r="227" ht="12.75">
      <c r="AQ227" s="7"/>
    </row>
    <row r="228" ht="12.75">
      <c r="AQ228" s="7"/>
    </row>
    <row r="229" ht="12.75">
      <c r="AQ229" s="7"/>
    </row>
    <row r="230" ht="12.75">
      <c r="AQ230" s="7"/>
    </row>
    <row r="231" ht="12.75">
      <c r="AQ231" s="7"/>
    </row>
    <row r="232" ht="12.75">
      <c r="AQ232" s="7"/>
    </row>
    <row r="233" ht="12.75">
      <c r="AQ233" s="7"/>
    </row>
    <row r="234" ht="12.75">
      <c r="AQ234" s="7"/>
    </row>
    <row r="235" ht="12.75">
      <c r="AQ235" s="7"/>
    </row>
    <row r="236" ht="12.75">
      <c r="AQ236" s="7"/>
    </row>
    <row r="237" ht="12.75">
      <c r="AQ237" s="7"/>
    </row>
    <row r="238" ht="12.75">
      <c r="AQ238" s="7"/>
    </row>
    <row r="239" ht="12.75">
      <c r="AQ239" s="7"/>
    </row>
    <row r="240" ht="12.75">
      <c r="AQ240" s="7"/>
    </row>
    <row r="241" ht="12.75">
      <c r="AQ241" s="7"/>
    </row>
    <row r="242" ht="12.75">
      <c r="AQ242" s="7"/>
    </row>
    <row r="243" ht="12.75">
      <c r="AQ243" s="7"/>
    </row>
    <row r="244" ht="12.75">
      <c r="AQ244" s="7"/>
    </row>
    <row r="245" ht="12.75">
      <c r="AQ245" s="7"/>
    </row>
    <row r="246" ht="12.75">
      <c r="AQ246" s="7"/>
    </row>
    <row r="247" ht="12.75">
      <c r="AQ247" s="7"/>
    </row>
    <row r="248" ht="12.75">
      <c r="AQ248" s="7"/>
    </row>
    <row r="249" ht="12.75">
      <c r="AQ249" s="7"/>
    </row>
    <row r="250" ht="12.75">
      <c r="AQ250" s="7"/>
    </row>
    <row r="251" ht="12.75">
      <c r="AQ251" s="7"/>
    </row>
    <row r="252" ht="12.75">
      <c r="AQ252" s="7"/>
    </row>
    <row r="253" ht="12.75">
      <c r="AQ253" s="7"/>
    </row>
    <row r="254" ht="12.75">
      <c r="AQ254" s="7"/>
    </row>
    <row r="255" ht="12.75">
      <c r="AQ255" s="7"/>
    </row>
    <row r="256" ht="12.75">
      <c r="AQ256" s="7"/>
    </row>
    <row r="257" ht="12.75">
      <c r="AQ257" s="7"/>
    </row>
    <row r="258" ht="12.75">
      <c r="AQ258" s="7"/>
    </row>
    <row r="259" ht="12.75">
      <c r="AQ259" s="7"/>
    </row>
    <row r="260" ht="12.75">
      <c r="AQ260" s="7"/>
    </row>
    <row r="261" ht="12.75">
      <c r="AQ261" s="7"/>
    </row>
    <row r="262" ht="12.75">
      <c r="AQ262" s="7"/>
    </row>
    <row r="263" ht="12.75">
      <c r="AQ263" s="7"/>
    </row>
    <row r="264" ht="12.75">
      <c r="AQ264" s="7"/>
    </row>
    <row r="265" ht="12.75">
      <c r="AQ265" s="7"/>
    </row>
    <row r="266" ht="12.75">
      <c r="AQ266" s="7"/>
    </row>
    <row r="267" ht="12.75">
      <c r="AQ267" s="7"/>
    </row>
    <row r="268" ht="12.75">
      <c r="AQ268" s="7"/>
    </row>
    <row r="269" ht="12.75">
      <c r="AQ269" s="7"/>
    </row>
    <row r="270" ht="12.75">
      <c r="AQ270" s="7"/>
    </row>
    <row r="271" ht="12.75">
      <c r="AQ271" s="7"/>
    </row>
    <row r="272" ht="12.75">
      <c r="AQ272" s="7"/>
    </row>
    <row r="273" ht="12.75">
      <c r="AQ273" s="7"/>
    </row>
    <row r="274" ht="12.75">
      <c r="AQ274" s="7"/>
    </row>
    <row r="275" ht="12.75">
      <c r="AQ275" s="7"/>
    </row>
    <row r="276" ht="12.75">
      <c r="AQ276" s="7"/>
    </row>
    <row r="277" ht="12.75">
      <c r="AQ277" s="7"/>
    </row>
    <row r="278" ht="12.75">
      <c r="AQ278" s="7"/>
    </row>
    <row r="279" ht="12.75">
      <c r="AQ279" s="7"/>
    </row>
    <row r="280" ht="12.75">
      <c r="AQ280" s="7"/>
    </row>
    <row r="281" ht="12.75">
      <c r="AQ281" s="7"/>
    </row>
    <row r="282" ht="12.75">
      <c r="AQ282" s="7"/>
    </row>
    <row r="283" ht="12.75">
      <c r="AQ283" s="7"/>
    </row>
    <row r="284" ht="12.75">
      <c r="AQ284" s="7"/>
    </row>
    <row r="285" ht="12.75">
      <c r="AQ285" s="7"/>
    </row>
    <row r="286" ht="12.75">
      <c r="AQ286" s="7"/>
    </row>
    <row r="287" ht="12.75">
      <c r="AQ287" s="7"/>
    </row>
    <row r="288" ht="12.75">
      <c r="AQ288" s="7"/>
    </row>
    <row r="289" ht="12.75">
      <c r="AQ289" s="7"/>
    </row>
    <row r="290" ht="12.75">
      <c r="AQ290" s="7"/>
    </row>
    <row r="291" ht="12.75">
      <c r="AQ291" s="7"/>
    </row>
    <row r="292" ht="12.75">
      <c r="AQ292" s="7"/>
    </row>
    <row r="293" ht="12.75">
      <c r="AQ293" s="7"/>
    </row>
    <row r="294" ht="12.75">
      <c r="AQ294" s="7"/>
    </row>
    <row r="295" ht="12.75">
      <c r="AQ295" s="7"/>
    </row>
    <row r="296" ht="12.75">
      <c r="AQ296" s="7"/>
    </row>
    <row r="297" ht="12.75">
      <c r="AQ297" s="7"/>
    </row>
    <row r="298" ht="12.75">
      <c r="AQ298" s="7"/>
    </row>
    <row r="299" ht="12.75">
      <c r="AQ299" s="7"/>
    </row>
    <row r="300" ht="12.75">
      <c r="AQ300" s="7"/>
    </row>
    <row r="301" ht="12.75">
      <c r="AQ301" s="7"/>
    </row>
    <row r="302" ht="12.75">
      <c r="AQ302" s="7"/>
    </row>
    <row r="303" ht="12.75">
      <c r="AQ303" s="7"/>
    </row>
    <row r="304" ht="12.75">
      <c r="AQ304" s="7"/>
    </row>
    <row r="305" ht="12.75">
      <c r="AQ305" s="7"/>
    </row>
    <row r="306" ht="12.75">
      <c r="AQ306" s="7"/>
    </row>
    <row r="307" ht="12.75">
      <c r="AQ307" s="7"/>
    </row>
    <row r="308" ht="12.75">
      <c r="AQ308" s="7"/>
    </row>
    <row r="309" ht="12.75">
      <c r="AQ309" s="7"/>
    </row>
    <row r="310" ht="12.75">
      <c r="AQ310" s="7"/>
    </row>
    <row r="311" ht="12.75">
      <c r="AQ311" s="7"/>
    </row>
    <row r="312" ht="12.75">
      <c r="AQ312" s="7"/>
    </row>
    <row r="313" ht="12.75">
      <c r="AQ313" s="7"/>
    </row>
    <row r="314" ht="12.75">
      <c r="AQ314" s="7"/>
    </row>
    <row r="315" ht="12.75">
      <c r="AQ315" s="7"/>
    </row>
    <row r="316" ht="12.75">
      <c r="AQ316" s="7"/>
    </row>
    <row r="317" ht="12.75">
      <c r="AQ317" s="7"/>
    </row>
    <row r="318" ht="12.75">
      <c r="AQ318" s="7"/>
    </row>
    <row r="319" ht="12.75">
      <c r="AQ319" s="7"/>
    </row>
    <row r="320" ht="12.75">
      <c r="AQ320" s="7"/>
    </row>
    <row r="321" ht="12.75">
      <c r="AQ321" s="7"/>
    </row>
    <row r="322" ht="12.75">
      <c r="AQ322" s="7"/>
    </row>
    <row r="323" ht="12.75">
      <c r="AQ323" s="7"/>
    </row>
    <row r="324" ht="12.75">
      <c r="AQ324" s="7"/>
    </row>
    <row r="325" ht="12.75">
      <c r="AQ325" s="7"/>
    </row>
    <row r="326" ht="12.75">
      <c r="AQ326" s="7"/>
    </row>
    <row r="327" ht="12.75">
      <c r="AQ327" s="7"/>
    </row>
    <row r="328" ht="12.75">
      <c r="AQ328" s="7"/>
    </row>
    <row r="329" ht="12.75">
      <c r="AQ329" s="7"/>
    </row>
    <row r="330" ht="12.75">
      <c r="AQ330" s="7"/>
    </row>
    <row r="331" ht="12.75">
      <c r="AQ331" s="7"/>
    </row>
    <row r="332" ht="12.75">
      <c r="AQ332" s="7"/>
    </row>
    <row r="333" ht="12.75">
      <c r="AQ333" s="7"/>
    </row>
    <row r="334" ht="12.75">
      <c r="AQ334" s="7"/>
    </row>
    <row r="335" ht="12.75">
      <c r="AQ335" s="7"/>
    </row>
    <row r="336" ht="12.75">
      <c r="AQ336" s="7"/>
    </row>
    <row r="337" ht="12.75">
      <c r="AQ337" s="7"/>
    </row>
    <row r="338" ht="12.75">
      <c r="AQ338" s="7"/>
    </row>
    <row r="339" ht="12.75">
      <c r="AQ339" s="7"/>
    </row>
    <row r="340" ht="12.75">
      <c r="AQ340" s="7"/>
    </row>
    <row r="341" ht="12.75">
      <c r="AQ341" s="7"/>
    </row>
    <row r="342" ht="12.75">
      <c r="AQ342" s="7"/>
    </row>
    <row r="343" ht="12.75">
      <c r="AQ343" s="7"/>
    </row>
    <row r="344" ht="12.75">
      <c r="AQ344" s="7"/>
    </row>
    <row r="345" ht="12.75">
      <c r="AQ345" s="7"/>
    </row>
    <row r="346" ht="12.75">
      <c r="AQ346" s="7"/>
    </row>
    <row r="347" ht="12.75">
      <c r="AQ347" s="7"/>
    </row>
    <row r="348" ht="12.75">
      <c r="AQ348" s="7"/>
    </row>
    <row r="349" ht="12.75">
      <c r="AQ349" s="7"/>
    </row>
    <row r="350" ht="12.75">
      <c r="AQ350" s="7"/>
    </row>
    <row r="351" ht="12.75">
      <c r="AQ351" s="7"/>
    </row>
    <row r="352" ht="12.75">
      <c r="AQ352" s="7"/>
    </row>
    <row r="353" ht="12.75">
      <c r="AQ353" s="7"/>
    </row>
    <row r="354" ht="12.75">
      <c r="AQ354" s="7"/>
    </row>
    <row r="355" ht="12.75">
      <c r="AQ355" s="7"/>
    </row>
    <row r="356" ht="12.75">
      <c r="AQ356" s="7"/>
    </row>
    <row r="357" ht="12.75">
      <c r="AQ357" s="7"/>
    </row>
    <row r="358" ht="12.75">
      <c r="AQ358" s="7"/>
    </row>
    <row r="359" ht="12.75">
      <c r="AQ359" s="7"/>
    </row>
    <row r="360" ht="12.75">
      <c r="AQ360" s="7"/>
    </row>
    <row r="361" ht="12.75">
      <c r="AQ361" s="7"/>
    </row>
    <row r="362" ht="12.75">
      <c r="AQ362" s="7"/>
    </row>
    <row r="363" ht="12.75">
      <c r="AQ363" s="7"/>
    </row>
    <row r="364" ht="12.75">
      <c r="AQ364" s="7"/>
    </row>
    <row r="365" ht="12.75">
      <c r="AQ365" s="7"/>
    </row>
    <row r="366" ht="12.75">
      <c r="AQ366" s="7"/>
    </row>
    <row r="367" ht="12.75">
      <c r="AQ367" s="7"/>
    </row>
    <row r="368" ht="12.75">
      <c r="AQ368" s="7"/>
    </row>
    <row r="369" ht="12.75">
      <c r="AQ369" s="7"/>
    </row>
    <row r="370" ht="12.75">
      <c r="AQ370" s="7"/>
    </row>
    <row r="371" ht="12.75">
      <c r="AQ371" s="7"/>
    </row>
    <row r="372" ht="12.75">
      <c r="AQ372" s="7"/>
    </row>
    <row r="373" ht="12.75">
      <c r="AQ373" s="7"/>
    </row>
    <row r="374" ht="12.75">
      <c r="AQ374" s="7"/>
    </row>
    <row r="375" ht="12.75">
      <c r="AQ375" s="7"/>
    </row>
    <row r="376" ht="12.75">
      <c r="AQ376" s="7"/>
    </row>
    <row r="377" ht="12.75">
      <c r="AQ377" s="7"/>
    </row>
    <row r="378" ht="12.75">
      <c r="AQ378" s="7"/>
    </row>
    <row r="379" ht="12.75">
      <c r="AQ379" s="7"/>
    </row>
    <row r="380" ht="12.75">
      <c r="AQ380" s="7"/>
    </row>
    <row r="381" ht="12.75">
      <c r="AQ381" s="7"/>
    </row>
    <row r="382" ht="12.75">
      <c r="AQ382" s="7"/>
    </row>
    <row r="383" ht="12.75">
      <c r="AQ383" s="7"/>
    </row>
    <row r="384" ht="12.75">
      <c r="AQ384" s="7"/>
    </row>
    <row r="385" ht="12.75">
      <c r="AQ385" s="7"/>
    </row>
    <row r="386" ht="12.75">
      <c r="AQ386" s="7"/>
    </row>
    <row r="387" ht="12.75">
      <c r="AQ387" s="7"/>
    </row>
    <row r="388" ht="12.75">
      <c r="AQ388" s="7"/>
    </row>
    <row r="389" ht="12.75">
      <c r="AQ389" s="7"/>
    </row>
    <row r="390" ht="12.75">
      <c r="AQ390" s="7"/>
    </row>
    <row r="391" ht="12.75">
      <c r="AQ391" s="7"/>
    </row>
    <row r="392" ht="12.75">
      <c r="AQ392" s="7"/>
    </row>
    <row r="393" ht="12.75">
      <c r="AQ393" s="7"/>
    </row>
    <row r="394" ht="12.75">
      <c r="AQ394" s="7"/>
    </row>
    <row r="395" ht="12.75">
      <c r="AQ395" s="7"/>
    </row>
    <row r="396" ht="12.75">
      <c r="AQ396" s="7"/>
    </row>
    <row r="397" ht="12.75">
      <c r="AQ397" s="7"/>
    </row>
    <row r="398" ht="12.75">
      <c r="AQ398" s="7"/>
    </row>
    <row r="399" ht="12.75">
      <c r="AQ399" s="7"/>
    </row>
    <row r="400" ht="12.75">
      <c r="AQ400" s="7"/>
    </row>
    <row r="401" ht="12.75">
      <c r="AQ401" s="7"/>
    </row>
    <row r="402" ht="12.75">
      <c r="AQ402" s="7"/>
    </row>
    <row r="403" ht="12.75">
      <c r="AQ403" s="7"/>
    </row>
    <row r="404" ht="12.75">
      <c r="AQ404" s="7"/>
    </row>
    <row r="405" ht="12.75">
      <c r="AQ405" s="7"/>
    </row>
    <row r="406" ht="12.75">
      <c r="AQ406" s="7"/>
    </row>
    <row r="407" ht="12.75">
      <c r="AQ407" s="7"/>
    </row>
    <row r="408" ht="12.75">
      <c r="AQ408" s="7"/>
    </row>
    <row r="409" ht="12.75">
      <c r="AQ409" s="7"/>
    </row>
    <row r="410" ht="12.75">
      <c r="AQ410" s="7"/>
    </row>
    <row r="411" ht="12.75">
      <c r="AQ411" s="7"/>
    </row>
    <row r="412" ht="12.75">
      <c r="AQ412" s="7"/>
    </row>
    <row r="413" ht="12.75">
      <c r="AQ413" s="7"/>
    </row>
    <row r="414" ht="12.75">
      <c r="AQ414" s="7"/>
    </row>
    <row r="415" ht="12.75">
      <c r="AQ415" s="7"/>
    </row>
    <row r="416" ht="12.75">
      <c r="AQ416" s="7"/>
    </row>
    <row r="417" ht="12.75">
      <c r="AQ417" s="7"/>
    </row>
    <row r="418" ht="12.75">
      <c r="AQ418" s="7"/>
    </row>
    <row r="419" ht="12.75">
      <c r="AQ419" s="7"/>
    </row>
    <row r="420" ht="12.75">
      <c r="AQ420" s="7"/>
    </row>
    <row r="421" ht="12.75">
      <c r="AQ421" s="7"/>
    </row>
    <row r="422" ht="12.75">
      <c r="AQ422" s="7"/>
    </row>
    <row r="423" ht="12.75">
      <c r="AQ423" s="7"/>
    </row>
    <row r="424" ht="12.75">
      <c r="AQ424" s="7"/>
    </row>
    <row r="425" ht="12.75">
      <c r="AQ425" s="7"/>
    </row>
    <row r="426" ht="12.75">
      <c r="AQ426" s="7"/>
    </row>
    <row r="427" ht="12.75">
      <c r="AQ427" s="7"/>
    </row>
    <row r="428" ht="12.75">
      <c r="AQ428" s="7"/>
    </row>
    <row r="429" ht="12.75">
      <c r="AQ429" s="7"/>
    </row>
    <row r="430" ht="12.75">
      <c r="AQ430" s="7"/>
    </row>
    <row r="431" ht="12.75">
      <c r="AQ431" s="7"/>
    </row>
    <row r="432" ht="12.75">
      <c r="AQ432" s="7"/>
    </row>
    <row r="433" ht="12.75">
      <c r="AQ433" s="7"/>
    </row>
    <row r="434" ht="12.75">
      <c r="AQ434" s="7"/>
    </row>
    <row r="435" ht="12.75">
      <c r="AQ435" s="7"/>
    </row>
    <row r="436" ht="12.75">
      <c r="AQ436" s="7"/>
    </row>
    <row r="437" ht="12.75">
      <c r="AQ437" s="7"/>
    </row>
    <row r="438" ht="12.75">
      <c r="AQ438" s="7"/>
    </row>
    <row r="439" ht="12.75">
      <c r="AQ439" s="7"/>
    </row>
    <row r="440" ht="12.75">
      <c r="AQ440" s="7"/>
    </row>
    <row r="441" ht="12.75">
      <c r="AQ441" s="7"/>
    </row>
    <row r="442" ht="12.75">
      <c r="AQ442" s="7"/>
    </row>
    <row r="443" ht="12.75">
      <c r="AQ443" s="7"/>
    </row>
    <row r="444" ht="12.75">
      <c r="AQ444" s="7"/>
    </row>
    <row r="445" ht="12.75">
      <c r="AQ445" s="7"/>
    </row>
    <row r="446" ht="12.75">
      <c r="AQ446" s="7"/>
    </row>
    <row r="447" ht="12.75">
      <c r="AQ447" s="7"/>
    </row>
    <row r="448" ht="12.75">
      <c r="AQ448" s="7"/>
    </row>
    <row r="449" ht="12.75">
      <c r="AQ449" s="7"/>
    </row>
    <row r="450" ht="12.75">
      <c r="AQ450" s="7"/>
    </row>
    <row r="451" ht="12.75">
      <c r="AQ451" s="7"/>
    </row>
    <row r="452" ht="12.75">
      <c r="AQ452" s="7"/>
    </row>
    <row r="453" ht="12.75">
      <c r="AQ453" s="7"/>
    </row>
    <row r="454" ht="12.75">
      <c r="AQ454" s="7"/>
    </row>
    <row r="455" ht="12.75">
      <c r="AQ455" s="7"/>
    </row>
    <row r="456" ht="12.75">
      <c r="AQ456" s="7"/>
    </row>
    <row r="457" ht="12.75">
      <c r="AQ457" s="7"/>
    </row>
    <row r="458" ht="12.75">
      <c r="AQ458" s="7"/>
    </row>
    <row r="459" ht="12.75">
      <c r="AQ459" s="7"/>
    </row>
    <row r="460" ht="12.75">
      <c r="AQ460" s="7"/>
    </row>
    <row r="461" ht="12.75">
      <c r="AQ461" s="7"/>
    </row>
    <row r="462" ht="12.75">
      <c r="AQ462" s="7"/>
    </row>
    <row r="463" ht="12.75">
      <c r="AQ463" s="7"/>
    </row>
    <row r="464" ht="12.75">
      <c r="AQ464" s="7"/>
    </row>
    <row r="465" ht="12.75">
      <c r="AQ465" s="7"/>
    </row>
    <row r="466" ht="12.75">
      <c r="AQ466" s="7"/>
    </row>
    <row r="467" ht="12.75">
      <c r="AQ467" s="7"/>
    </row>
    <row r="468" ht="12.75">
      <c r="AQ468" s="7"/>
    </row>
    <row r="469" ht="12.75">
      <c r="AQ469" s="7"/>
    </row>
    <row r="470" ht="12.75">
      <c r="AQ470" s="7"/>
    </row>
    <row r="471" ht="12.75">
      <c r="AQ471" s="7"/>
    </row>
    <row r="472" ht="12.75">
      <c r="AQ472" s="7"/>
    </row>
    <row r="473" ht="12.75">
      <c r="AQ473" s="7"/>
    </row>
    <row r="474" ht="12.75">
      <c r="AQ474" s="7"/>
    </row>
    <row r="475" ht="12.75">
      <c r="AQ475" s="7"/>
    </row>
    <row r="476" ht="12.75">
      <c r="AQ476" s="7"/>
    </row>
    <row r="477" ht="12.75">
      <c r="AQ477" s="7"/>
    </row>
    <row r="478" ht="12.75">
      <c r="AQ478" s="7"/>
    </row>
    <row r="479" ht="12.75">
      <c r="AQ479" s="7"/>
    </row>
    <row r="480" ht="12.75">
      <c r="AQ480" s="7"/>
    </row>
    <row r="481" ht="12.75">
      <c r="AQ481" s="7"/>
    </row>
    <row r="482" ht="12.75">
      <c r="AQ482" s="7"/>
    </row>
    <row r="483" ht="12.75">
      <c r="AQ483" s="7"/>
    </row>
    <row r="484" ht="12.75">
      <c r="AQ484" s="7"/>
    </row>
    <row r="485" ht="12.75">
      <c r="AQ485" s="7"/>
    </row>
    <row r="486" ht="12.75">
      <c r="AQ486" s="7"/>
    </row>
    <row r="487" ht="12.75">
      <c r="AQ487" s="7"/>
    </row>
    <row r="488" ht="12.75">
      <c r="AQ488" s="7"/>
    </row>
    <row r="489" ht="12.75">
      <c r="AQ489" s="7"/>
    </row>
    <row r="490" ht="12.75">
      <c r="AQ490" s="7"/>
    </row>
    <row r="491" ht="12.75">
      <c r="AQ491" s="7"/>
    </row>
    <row r="492" ht="12.75">
      <c r="AQ492" s="7"/>
    </row>
    <row r="493" ht="12.75">
      <c r="AQ493" s="7"/>
    </row>
    <row r="494" ht="12.75">
      <c r="AQ494" s="7"/>
    </row>
    <row r="495" ht="12.75">
      <c r="AQ495" s="7"/>
    </row>
    <row r="496" ht="12.75">
      <c r="AQ496" s="7"/>
    </row>
    <row r="497" ht="12.75">
      <c r="AQ497" s="7"/>
    </row>
    <row r="498" ht="12.75">
      <c r="AQ498" s="7"/>
    </row>
    <row r="499" ht="12.75">
      <c r="AQ499" s="7"/>
    </row>
    <row r="500" ht="12.75">
      <c r="AQ500" s="7"/>
    </row>
    <row r="501" ht="12.75">
      <c r="AQ501" s="7"/>
    </row>
    <row r="502" ht="12.75">
      <c r="AQ502" s="7"/>
    </row>
    <row r="503" ht="12.75">
      <c r="AQ503" s="7"/>
    </row>
    <row r="504" ht="12.75">
      <c r="AQ504" s="7"/>
    </row>
    <row r="505" ht="12.75">
      <c r="AQ505" s="7"/>
    </row>
    <row r="506" ht="12.75">
      <c r="AQ506" s="7"/>
    </row>
    <row r="507" ht="12.75">
      <c r="AQ507" s="7"/>
    </row>
    <row r="508" ht="12.75">
      <c r="AQ508" s="7"/>
    </row>
    <row r="509" ht="12.75">
      <c r="AQ509" s="7"/>
    </row>
    <row r="510" ht="12.75">
      <c r="AQ510" s="7"/>
    </row>
    <row r="511" ht="12.75">
      <c r="AQ511" s="7"/>
    </row>
    <row r="512" ht="12.75">
      <c r="AQ512" s="7"/>
    </row>
    <row r="513" ht="12.75">
      <c r="AQ513" s="7"/>
    </row>
    <row r="514" ht="12.75">
      <c r="AQ514" s="7"/>
    </row>
    <row r="515" ht="12.75">
      <c r="AQ515" s="7"/>
    </row>
    <row r="516" ht="12.75">
      <c r="AQ516" s="7"/>
    </row>
    <row r="517" ht="12.75">
      <c r="AQ517" s="7"/>
    </row>
    <row r="518" ht="12.75">
      <c r="AQ518" s="7"/>
    </row>
    <row r="519" ht="12.75">
      <c r="AQ519" s="7"/>
    </row>
    <row r="520" ht="12.75">
      <c r="AQ520" s="7"/>
    </row>
    <row r="521" ht="12.75">
      <c r="AQ521" s="7"/>
    </row>
    <row r="522" ht="12.75">
      <c r="AQ522" s="7"/>
    </row>
    <row r="523" ht="12.75">
      <c r="AQ523" s="7"/>
    </row>
    <row r="524" ht="12.75">
      <c r="AQ524" s="7"/>
    </row>
    <row r="525" ht="12.75">
      <c r="AQ525" s="7"/>
    </row>
    <row r="526" ht="12.75">
      <c r="AQ526" s="7"/>
    </row>
    <row r="527" ht="12.75">
      <c r="AQ527" s="7"/>
    </row>
    <row r="528" ht="12.75">
      <c r="AQ528" s="7"/>
    </row>
    <row r="529" ht="12.75">
      <c r="AQ529" s="7"/>
    </row>
    <row r="530" ht="12.75">
      <c r="AQ530" s="7"/>
    </row>
    <row r="531" ht="12.75">
      <c r="AQ531" s="7"/>
    </row>
    <row r="532" ht="12.75">
      <c r="AQ532" s="7"/>
    </row>
    <row r="533" ht="12.75">
      <c r="AQ533" s="7"/>
    </row>
    <row r="534" ht="12.75">
      <c r="AQ534" s="7"/>
    </row>
    <row r="535" ht="12.75">
      <c r="AQ535" s="7"/>
    </row>
    <row r="536" ht="12.75">
      <c r="AQ536" s="7"/>
    </row>
    <row r="537" ht="12.75">
      <c r="AQ537" s="7"/>
    </row>
    <row r="538" ht="12.75">
      <c r="AQ538" s="7"/>
    </row>
    <row r="539" ht="12.75">
      <c r="AQ539" s="7"/>
    </row>
    <row r="540" ht="12.75">
      <c r="AQ540" s="7"/>
    </row>
    <row r="541" ht="12.75">
      <c r="AQ541" s="7"/>
    </row>
    <row r="542" ht="12.75">
      <c r="AQ542" s="7"/>
    </row>
    <row r="543" ht="12.75">
      <c r="AQ543" s="7"/>
    </row>
    <row r="544" ht="12.75">
      <c r="AQ544" s="7"/>
    </row>
    <row r="545" ht="12.75">
      <c r="AQ545" s="7"/>
    </row>
    <row r="546" ht="12.75">
      <c r="AQ546" s="7"/>
    </row>
    <row r="547" ht="12.75">
      <c r="AQ547" s="7"/>
    </row>
    <row r="548" ht="12.75">
      <c r="AQ548" s="7"/>
    </row>
    <row r="549" ht="12.75">
      <c r="AQ549" s="7"/>
    </row>
    <row r="550" ht="12.75">
      <c r="AQ550" s="7"/>
    </row>
    <row r="551" ht="12.75">
      <c r="AQ551" s="7"/>
    </row>
    <row r="552" ht="12.75">
      <c r="AQ552" s="7"/>
    </row>
    <row r="553" ht="12.75">
      <c r="AQ553" s="7"/>
    </row>
    <row r="554" ht="12.75">
      <c r="AQ554" s="7"/>
    </row>
    <row r="555" ht="12.75">
      <c r="AQ555" s="7"/>
    </row>
    <row r="556" ht="12.75">
      <c r="AQ556" s="7"/>
    </row>
    <row r="557" ht="12.75">
      <c r="AQ557" s="7"/>
    </row>
    <row r="558" ht="12.75">
      <c r="AQ558" s="7"/>
    </row>
    <row r="559" ht="12.75">
      <c r="AQ559" s="7"/>
    </row>
    <row r="560" ht="12.75">
      <c r="AQ560" s="7"/>
    </row>
    <row r="561" ht="12.75">
      <c r="AQ561" s="7"/>
    </row>
    <row r="562" ht="12.75">
      <c r="AQ562" s="7"/>
    </row>
    <row r="563" ht="12.75">
      <c r="AQ563" s="7"/>
    </row>
    <row r="564" ht="12.75">
      <c r="AQ564" s="7"/>
    </row>
    <row r="565" ht="12.75">
      <c r="AQ565" s="7"/>
    </row>
    <row r="566" ht="12.75">
      <c r="AQ566" s="7"/>
    </row>
    <row r="567" ht="12.75">
      <c r="AQ567" s="7"/>
    </row>
    <row r="568" ht="12.75">
      <c r="AQ568" s="7"/>
    </row>
    <row r="569" ht="12.75">
      <c r="AQ569" s="7"/>
    </row>
    <row r="570" ht="12.75">
      <c r="AQ570" s="7"/>
    </row>
    <row r="571" ht="12.75">
      <c r="AQ571" s="7"/>
    </row>
    <row r="572" ht="12.75">
      <c r="AQ572" s="7"/>
    </row>
    <row r="573" ht="12.75">
      <c r="AQ573" s="7"/>
    </row>
    <row r="574" ht="12.75">
      <c r="AQ574" s="7"/>
    </row>
    <row r="575" ht="12.75">
      <c r="AQ575" s="7"/>
    </row>
    <row r="576" ht="12.75">
      <c r="AQ576" s="7"/>
    </row>
    <row r="577" ht="12.75">
      <c r="AQ577" s="7"/>
    </row>
    <row r="578" ht="12.75">
      <c r="AQ578" s="7"/>
    </row>
    <row r="579" ht="12.75">
      <c r="AQ579" s="7"/>
    </row>
    <row r="580" ht="12.75">
      <c r="AQ580" s="7"/>
    </row>
    <row r="581" ht="12.75">
      <c r="AQ581" s="7"/>
    </row>
    <row r="582" ht="12.75">
      <c r="AQ582" s="7"/>
    </row>
    <row r="583" ht="12.75">
      <c r="AQ583" s="7"/>
    </row>
    <row r="584" ht="12.75">
      <c r="AQ584" s="7"/>
    </row>
    <row r="585" ht="12.75">
      <c r="AQ585" s="7"/>
    </row>
    <row r="586" ht="12.75">
      <c r="AQ586" s="7"/>
    </row>
    <row r="587" ht="12.75">
      <c r="AQ587" s="7"/>
    </row>
    <row r="588" ht="12.75">
      <c r="AQ588" s="7"/>
    </row>
    <row r="589" ht="12.75">
      <c r="AQ589" s="7"/>
    </row>
    <row r="590" ht="12.75">
      <c r="AQ590" s="7"/>
    </row>
    <row r="591" ht="12.75">
      <c r="AQ591" s="7"/>
    </row>
    <row r="592" ht="12.75">
      <c r="AQ592" s="7"/>
    </row>
    <row r="593" ht="12.75">
      <c r="AQ593" s="7"/>
    </row>
    <row r="594" ht="12.75">
      <c r="AQ594" s="7"/>
    </row>
    <row r="595" ht="12.75">
      <c r="AQ595" s="7"/>
    </row>
    <row r="596" ht="12.75">
      <c r="AQ596" s="7"/>
    </row>
    <row r="597" ht="12.75">
      <c r="AQ597" s="7"/>
    </row>
    <row r="598" ht="12.75">
      <c r="AQ598" s="7"/>
    </row>
    <row r="599" ht="12.75">
      <c r="AQ599" s="7"/>
    </row>
    <row r="600" ht="12.75">
      <c r="AQ600" s="7"/>
    </row>
    <row r="601" ht="12.75">
      <c r="AQ601" s="7"/>
    </row>
    <row r="602" ht="12.75">
      <c r="AQ602" s="7"/>
    </row>
    <row r="603" ht="12.75">
      <c r="AQ603" s="7"/>
    </row>
    <row r="604" ht="12.75">
      <c r="AQ604" s="7"/>
    </row>
    <row r="605" ht="12.75">
      <c r="AQ605" s="7"/>
    </row>
    <row r="606" ht="12.75">
      <c r="AQ606" s="7"/>
    </row>
    <row r="607" ht="12.75">
      <c r="AQ607" s="7"/>
    </row>
    <row r="608" ht="12.75">
      <c r="AQ608" s="7"/>
    </row>
    <row r="609" ht="12.75">
      <c r="AQ609" s="7"/>
    </row>
    <row r="610" ht="12.75">
      <c r="AQ610" s="7"/>
    </row>
    <row r="611" ht="12.75">
      <c r="AQ611" s="7"/>
    </row>
    <row r="612" ht="12.75">
      <c r="AQ612" s="7"/>
    </row>
    <row r="613" ht="12.75">
      <c r="AQ613" s="7"/>
    </row>
    <row r="614" ht="12.75">
      <c r="AQ614" s="7"/>
    </row>
    <row r="615" ht="12.75">
      <c r="AQ615" s="7"/>
    </row>
    <row r="616" ht="12.75">
      <c r="AQ616" s="7"/>
    </row>
    <row r="617" ht="12.75">
      <c r="AQ617" s="7"/>
    </row>
    <row r="618" ht="12.75">
      <c r="AQ618" s="7"/>
    </row>
    <row r="619" ht="12.75">
      <c r="AQ619" s="7"/>
    </row>
    <row r="620" ht="12.75">
      <c r="AQ620" s="7"/>
    </row>
    <row r="621" ht="12.75">
      <c r="AQ621" s="7"/>
    </row>
    <row r="622" ht="12.75">
      <c r="AQ622" s="7"/>
    </row>
    <row r="623" ht="12.75">
      <c r="AQ623" s="7"/>
    </row>
    <row r="624" ht="12.75">
      <c r="AQ624" s="7"/>
    </row>
    <row r="625" ht="12.75">
      <c r="AQ625" s="7"/>
    </row>
    <row r="626" ht="12.75">
      <c r="AQ626" s="7"/>
    </row>
    <row r="627" ht="12.75">
      <c r="AQ627" s="7"/>
    </row>
    <row r="628" ht="12.75">
      <c r="AQ628" s="7"/>
    </row>
    <row r="629" ht="12.75">
      <c r="AQ629" s="7"/>
    </row>
    <row r="630" ht="12.75">
      <c r="AQ630" s="7"/>
    </row>
    <row r="631" ht="12.75">
      <c r="AQ631" s="7"/>
    </row>
    <row r="632" ht="12.75">
      <c r="AQ632" s="7"/>
    </row>
    <row r="633" ht="12.75">
      <c r="AQ633" s="7"/>
    </row>
    <row r="634" ht="12.75">
      <c r="AQ634" s="7"/>
    </row>
    <row r="635" ht="12.75">
      <c r="AQ635" s="7"/>
    </row>
    <row r="636" ht="12.75">
      <c r="AQ636" s="7"/>
    </row>
    <row r="637" ht="12.75">
      <c r="AQ637" s="7"/>
    </row>
    <row r="638" ht="12.75">
      <c r="AQ638" s="7"/>
    </row>
    <row r="639" ht="12.75">
      <c r="AQ639" s="7"/>
    </row>
    <row r="640" ht="12.75">
      <c r="AQ640" s="7"/>
    </row>
    <row r="641" ht="12.75">
      <c r="AQ641" s="7"/>
    </row>
    <row r="642" ht="12.75">
      <c r="AQ642" s="7"/>
    </row>
    <row r="643" ht="12.75">
      <c r="AQ643" s="7"/>
    </row>
    <row r="644" ht="12.75">
      <c r="AQ644" s="7"/>
    </row>
    <row r="645" ht="12.75">
      <c r="AQ645" s="7"/>
    </row>
    <row r="646" ht="12.75">
      <c r="AQ646" s="7"/>
    </row>
    <row r="647" ht="12.75">
      <c r="AQ647" s="7"/>
    </row>
    <row r="648" ht="12.75">
      <c r="AQ648" s="7"/>
    </row>
    <row r="649" ht="12.75">
      <c r="AQ649" s="7"/>
    </row>
    <row r="650" ht="12.75">
      <c r="AQ650" s="7"/>
    </row>
    <row r="651" ht="12.75">
      <c r="AQ651" s="7"/>
    </row>
    <row r="652" ht="12.75">
      <c r="AQ652" s="7"/>
    </row>
    <row r="653" ht="12.75">
      <c r="AQ653" s="7"/>
    </row>
    <row r="654" ht="12.75">
      <c r="AQ654" s="7"/>
    </row>
    <row r="655" ht="12.75">
      <c r="AQ655" s="7"/>
    </row>
    <row r="656" ht="12.75">
      <c r="AQ656" s="7"/>
    </row>
    <row r="657" ht="12.75">
      <c r="AQ657" s="7"/>
    </row>
    <row r="658" ht="12.75">
      <c r="AQ658" s="7"/>
    </row>
    <row r="659" ht="12.75">
      <c r="AQ659" s="7"/>
    </row>
    <row r="660" ht="12.75">
      <c r="AQ660" s="7"/>
    </row>
    <row r="661" ht="12.75">
      <c r="AQ661" s="7"/>
    </row>
    <row r="662" ht="12.75">
      <c r="AQ662" s="7"/>
    </row>
    <row r="663" ht="12.75">
      <c r="AQ663" s="7"/>
    </row>
    <row r="664" ht="12.75">
      <c r="AQ664" s="7"/>
    </row>
    <row r="665" ht="12.75">
      <c r="AQ665" s="7"/>
    </row>
    <row r="666" ht="12.75">
      <c r="AQ666" s="7"/>
    </row>
    <row r="667" ht="12.75">
      <c r="AQ667" s="7"/>
    </row>
    <row r="668" ht="12.75">
      <c r="AQ668" s="7"/>
    </row>
    <row r="669" ht="12.75">
      <c r="AQ669" s="7"/>
    </row>
    <row r="670" ht="12.75">
      <c r="AQ670" s="7"/>
    </row>
    <row r="671" ht="12.75">
      <c r="AQ671" s="7"/>
    </row>
    <row r="672" ht="12.75">
      <c r="AQ672" s="7"/>
    </row>
    <row r="673" ht="12.75">
      <c r="AQ673" s="7"/>
    </row>
    <row r="674" ht="12.75">
      <c r="AQ674" s="7"/>
    </row>
    <row r="675" ht="12.75">
      <c r="AQ675" s="7"/>
    </row>
    <row r="676" ht="12.75">
      <c r="AQ676" s="7"/>
    </row>
    <row r="677" ht="12.75">
      <c r="AQ677" s="7"/>
    </row>
    <row r="678" ht="12.75">
      <c r="AQ678" s="7"/>
    </row>
    <row r="679" ht="12.75">
      <c r="AQ679" s="7"/>
    </row>
    <row r="680" ht="12.75">
      <c r="AQ680" s="7"/>
    </row>
    <row r="681" ht="12.75">
      <c r="AQ681" s="7"/>
    </row>
    <row r="682" ht="12.75">
      <c r="AQ682" s="7"/>
    </row>
    <row r="683" ht="12.75">
      <c r="AQ683" s="7"/>
    </row>
    <row r="684" ht="12.75">
      <c r="AQ684" s="7"/>
    </row>
    <row r="685" ht="12.75">
      <c r="AQ685" s="7"/>
    </row>
    <row r="686" ht="12.75">
      <c r="AQ686" s="7"/>
    </row>
    <row r="687" ht="12.75">
      <c r="AQ687" s="7"/>
    </row>
    <row r="688" ht="12.75">
      <c r="AQ688" s="7"/>
    </row>
    <row r="689" ht="12.75">
      <c r="AQ689" s="7"/>
    </row>
    <row r="690" ht="12.75">
      <c r="AQ690" s="7"/>
    </row>
    <row r="691" ht="12.75">
      <c r="AQ691" s="7"/>
    </row>
    <row r="692" ht="12.75">
      <c r="AQ692" s="7"/>
    </row>
    <row r="693" ht="12.75">
      <c r="AQ693" s="7"/>
    </row>
    <row r="694" ht="12.75">
      <c r="AQ694" s="7"/>
    </row>
    <row r="695" ht="12.75">
      <c r="AQ695" s="7"/>
    </row>
    <row r="696" ht="12.75">
      <c r="AQ696" s="7"/>
    </row>
    <row r="697" ht="12.75">
      <c r="AQ697" s="7"/>
    </row>
    <row r="698" ht="12.75">
      <c r="AQ698" s="7"/>
    </row>
    <row r="699" ht="12.75">
      <c r="AQ699" s="7"/>
    </row>
    <row r="700" ht="12.75">
      <c r="AQ700" s="7"/>
    </row>
    <row r="701" ht="12.75">
      <c r="AQ701" s="7"/>
    </row>
    <row r="702" ht="12.75">
      <c r="AQ702" s="7"/>
    </row>
    <row r="703" ht="12.75">
      <c r="AQ703" s="7"/>
    </row>
    <row r="704" ht="12.75">
      <c r="AQ704" s="7"/>
    </row>
    <row r="705" ht="12.75">
      <c r="AQ705" s="7"/>
    </row>
    <row r="706" ht="12.75">
      <c r="AQ706" s="7"/>
    </row>
    <row r="707" ht="12.75">
      <c r="AQ707" s="7"/>
    </row>
    <row r="708" ht="12.75">
      <c r="AQ708" s="7"/>
    </row>
    <row r="709" ht="12.75">
      <c r="AQ709" s="7"/>
    </row>
    <row r="710" ht="12.75">
      <c r="AQ710" s="7"/>
    </row>
    <row r="711" ht="12.75">
      <c r="AQ711" s="7"/>
    </row>
    <row r="712" ht="12.75">
      <c r="AQ712" s="7"/>
    </row>
    <row r="713" ht="12.75">
      <c r="AQ713" s="7"/>
    </row>
    <row r="714" ht="12.75">
      <c r="AQ714" s="7"/>
    </row>
    <row r="715" ht="12.75">
      <c r="AQ715" s="7"/>
    </row>
    <row r="716" ht="12.75">
      <c r="AQ716" s="7"/>
    </row>
    <row r="717" ht="12.75">
      <c r="AQ717" s="7"/>
    </row>
    <row r="718" ht="12.75">
      <c r="AQ718" s="7"/>
    </row>
    <row r="719" ht="12.75">
      <c r="AQ719" s="7"/>
    </row>
    <row r="720" ht="12.75">
      <c r="AQ720" s="7"/>
    </row>
    <row r="721" ht="12.75">
      <c r="AQ721" s="7"/>
    </row>
    <row r="722" ht="12.75">
      <c r="AQ722" s="7"/>
    </row>
    <row r="723" ht="12.75">
      <c r="AQ723" s="7"/>
    </row>
    <row r="724" ht="12.75">
      <c r="AQ724" s="7"/>
    </row>
    <row r="725" ht="12.75">
      <c r="AQ725" s="7"/>
    </row>
    <row r="726" ht="12.75">
      <c r="AQ726" s="7"/>
    </row>
    <row r="727" ht="12.75">
      <c r="AQ727" s="7"/>
    </row>
    <row r="728" ht="12.75">
      <c r="AQ728" s="7"/>
    </row>
    <row r="729" ht="12.75">
      <c r="AQ729" s="7"/>
    </row>
    <row r="730" ht="12.75">
      <c r="AQ730" s="7"/>
    </row>
    <row r="731" ht="12.75">
      <c r="AQ731" s="7"/>
    </row>
    <row r="732" ht="12.75">
      <c r="AQ732" s="7"/>
    </row>
    <row r="733" ht="12.75">
      <c r="AQ733" s="7"/>
    </row>
    <row r="734" ht="12.75">
      <c r="AQ734" s="7"/>
    </row>
    <row r="735" ht="12.75">
      <c r="AQ735" s="7"/>
    </row>
    <row r="736" ht="12.75">
      <c r="AQ736" s="7"/>
    </row>
    <row r="737" ht="12.75">
      <c r="AQ737" s="7"/>
    </row>
    <row r="738" ht="12.75">
      <c r="AQ738" s="7"/>
    </row>
    <row r="739" ht="12.75">
      <c r="AQ739" s="7"/>
    </row>
    <row r="740" ht="12.75">
      <c r="AQ740" s="7"/>
    </row>
    <row r="741" ht="12.75">
      <c r="AQ741" s="7"/>
    </row>
    <row r="742" ht="12.75">
      <c r="AQ742" s="7"/>
    </row>
    <row r="743" ht="12.75">
      <c r="AQ743" s="7"/>
    </row>
    <row r="744" ht="12.75">
      <c r="AQ744" s="7"/>
    </row>
    <row r="745" ht="12.75">
      <c r="AQ745" s="7"/>
    </row>
    <row r="746" ht="12.75">
      <c r="AQ746" s="7"/>
    </row>
    <row r="747" ht="12.75">
      <c r="AQ747" s="7"/>
    </row>
    <row r="748" ht="12.75">
      <c r="AQ748" s="7"/>
    </row>
    <row r="749" ht="12.75">
      <c r="AQ749" s="7"/>
    </row>
    <row r="750" ht="12.75">
      <c r="AQ750" s="7"/>
    </row>
    <row r="751" ht="12.75">
      <c r="AQ751" s="7"/>
    </row>
    <row r="752" ht="12.75">
      <c r="AQ752" s="7"/>
    </row>
    <row r="753" ht="12.75">
      <c r="AQ753" s="7"/>
    </row>
    <row r="754" ht="12.75">
      <c r="AQ754" s="7"/>
    </row>
    <row r="755" ht="12.75">
      <c r="AQ755" s="7"/>
    </row>
    <row r="756" ht="12.75">
      <c r="AQ756" s="7"/>
    </row>
    <row r="757" ht="12.75">
      <c r="AQ757" s="7"/>
    </row>
    <row r="758" ht="12.75">
      <c r="AQ758" s="7"/>
    </row>
    <row r="759" ht="12.75">
      <c r="AQ759" s="7"/>
    </row>
    <row r="760" ht="12.75">
      <c r="AQ760" s="7"/>
    </row>
    <row r="761" ht="12.75">
      <c r="AQ761" s="7"/>
    </row>
    <row r="762" ht="12.75">
      <c r="AQ762" s="7"/>
    </row>
    <row r="763" ht="12.75">
      <c r="AQ763" s="7"/>
    </row>
    <row r="764" ht="12.75">
      <c r="AQ764" s="7"/>
    </row>
    <row r="765" ht="12.75">
      <c r="AQ765" s="7"/>
    </row>
    <row r="766" ht="12.75">
      <c r="AQ766" s="7"/>
    </row>
    <row r="767" ht="12.75">
      <c r="AQ767" s="7"/>
    </row>
    <row r="768" ht="12.75">
      <c r="AQ768" s="7"/>
    </row>
    <row r="769" ht="12.75">
      <c r="AQ769" s="7"/>
    </row>
    <row r="770" ht="12.75">
      <c r="AQ770" s="7"/>
    </row>
    <row r="771" ht="12.75">
      <c r="AQ771" s="7"/>
    </row>
    <row r="772" ht="12.75">
      <c r="AQ772" s="7"/>
    </row>
    <row r="773" ht="12.75">
      <c r="AQ773" s="7"/>
    </row>
    <row r="774" ht="12.75">
      <c r="AQ774" s="7"/>
    </row>
    <row r="775" ht="12.75">
      <c r="AQ775" s="7"/>
    </row>
    <row r="776" ht="12.75">
      <c r="AQ776" s="7"/>
    </row>
    <row r="777" ht="12.75">
      <c r="AQ777" s="7"/>
    </row>
    <row r="778" ht="12.75">
      <c r="AQ778" s="7"/>
    </row>
    <row r="779" ht="12.75">
      <c r="AQ779" s="7"/>
    </row>
    <row r="780" ht="12.75">
      <c r="AQ780" s="7"/>
    </row>
    <row r="781" ht="12.75">
      <c r="AQ781" s="7"/>
    </row>
    <row r="782" ht="12.75">
      <c r="AQ782" s="7"/>
    </row>
    <row r="783" ht="12.75">
      <c r="AQ783" s="7"/>
    </row>
    <row r="784" ht="12.75">
      <c r="AQ784" s="7"/>
    </row>
    <row r="785" ht="12.75">
      <c r="AQ785" s="7"/>
    </row>
    <row r="786" ht="12.75">
      <c r="AQ786" s="7"/>
    </row>
    <row r="787" ht="12.75">
      <c r="AQ787" s="7"/>
    </row>
    <row r="788" ht="12.75">
      <c r="AQ788" s="7"/>
    </row>
    <row r="789" ht="12.75">
      <c r="AQ789" s="7"/>
    </row>
    <row r="790" ht="12.75">
      <c r="AQ790" s="7"/>
    </row>
    <row r="791" ht="12.75">
      <c r="AQ791" s="7"/>
    </row>
    <row r="792" ht="12.75">
      <c r="AQ792" s="7"/>
    </row>
    <row r="793" ht="12.75">
      <c r="AQ793" s="7"/>
    </row>
    <row r="794" ht="12.75">
      <c r="AQ794" s="7"/>
    </row>
    <row r="795" ht="12.75">
      <c r="AQ795" s="7"/>
    </row>
    <row r="796" ht="12.75">
      <c r="AQ796" s="7"/>
    </row>
    <row r="797" ht="12.75">
      <c r="AQ797" s="7"/>
    </row>
    <row r="798" ht="12.75">
      <c r="AQ798" s="7"/>
    </row>
    <row r="799" ht="12.75">
      <c r="AQ799" s="7"/>
    </row>
    <row r="800" ht="12.75">
      <c r="AQ800" s="7"/>
    </row>
    <row r="801" ht="12.75">
      <c r="AQ801" s="7"/>
    </row>
    <row r="802" ht="12.75">
      <c r="AQ802" s="7"/>
    </row>
    <row r="803" ht="12.75">
      <c r="AQ803" s="7"/>
    </row>
    <row r="804" ht="12.75">
      <c r="AQ804" s="7"/>
    </row>
    <row r="805" ht="12.75">
      <c r="AQ805" s="7"/>
    </row>
    <row r="806" ht="12.75">
      <c r="AQ806" s="7"/>
    </row>
    <row r="807" ht="12.75">
      <c r="AQ807" s="7"/>
    </row>
    <row r="808" ht="12.75">
      <c r="AQ808" s="7"/>
    </row>
    <row r="809" ht="12.75">
      <c r="AQ809" s="7"/>
    </row>
    <row r="810" ht="12.75">
      <c r="AQ810" s="7"/>
    </row>
    <row r="811" ht="12.75">
      <c r="AQ811" s="7"/>
    </row>
    <row r="812" ht="12.75">
      <c r="AQ812" s="7"/>
    </row>
    <row r="813" ht="12.75">
      <c r="AQ813" s="7"/>
    </row>
    <row r="814" ht="12.75">
      <c r="AQ814" s="7"/>
    </row>
    <row r="815" ht="12.75">
      <c r="AQ815" s="7"/>
    </row>
    <row r="816" ht="12.75">
      <c r="AQ816" s="7"/>
    </row>
    <row r="817" ht="12.75">
      <c r="AQ817" s="7"/>
    </row>
    <row r="818" ht="12.75">
      <c r="AQ818" s="7"/>
    </row>
    <row r="819" ht="12.75">
      <c r="AQ819" s="7"/>
    </row>
    <row r="820" ht="12.75">
      <c r="AQ820" s="7"/>
    </row>
    <row r="821" ht="12.75">
      <c r="AQ821" s="7"/>
    </row>
    <row r="822" ht="12.75">
      <c r="AQ822" s="7"/>
    </row>
    <row r="823" ht="12.75">
      <c r="AQ823" s="7"/>
    </row>
    <row r="824" ht="12.75">
      <c r="AQ824" s="7"/>
    </row>
    <row r="825" ht="12.75">
      <c r="AQ825" s="7"/>
    </row>
    <row r="826" ht="12.75">
      <c r="AQ826" s="7"/>
    </row>
    <row r="827" ht="12.75">
      <c r="AQ827" s="7"/>
    </row>
    <row r="828" ht="12.75">
      <c r="AQ828" s="7"/>
    </row>
    <row r="829" ht="12.75">
      <c r="AQ829" s="7"/>
    </row>
    <row r="830" ht="12.75">
      <c r="AQ830" s="7"/>
    </row>
    <row r="831" ht="12.75">
      <c r="AQ831" s="7"/>
    </row>
    <row r="832" ht="12.75">
      <c r="AQ832" s="7"/>
    </row>
    <row r="833" ht="12.75">
      <c r="AQ833" s="7"/>
    </row>
    <row r="834" ht="12.75">
      <c r="AQ834" s="7"/>
    </row>
    <row r="835" ht="12.75">
      <c r="AQ835" s="7"/>
    </row>
    <row r="836" ht="12.75">
      <c r="AQ836" s="7"/>
    </row>
    <row r="837" ht="12.75">
      <c r="AQ837" s="7"/>
    </row>
    <row r="838" ht="12.75">
      <c r="AQ838" s="7"/>
    </row>
    <row r="839" ht="12.75">
      <c r="AQ839" s="7"/>
    </row>
    <row r="840" ht="12.75">
      <c r="AQ840" s="7"/>
    </row>
    <row r="841" ht="12.75">
      <c r="AQ841" s="7"/>
    </row>
    <row r="842" ht="12.75">
      <c r="AQ842" s="7"/>
    </row>
    <row r="843" ht="12.75">
      <c r="AQ843" s="7"/>
    </row>
    <row r="844" ht="12.75">
      <c r="AQ844" s="7"/>
    </row>
    <row r="845" ht="12.75">
      <c r="AQ845" s="7"/>
    </row>
    <row r="846" ht="12.75">
      <c r="AQ846" s="7"/>
    </row>
    <row r="847" ht="12.75">
      <c r="AQ847" s="7"/>
    </row>
    <row r="848" ht="12.75">
      <c r="AQ848" s="7"/>
    </row>
    <row r="849" ht="12.75">
      <c r="AQ849" s="7"/>
    </row>
    <row r="850" ht="12.75">
      <c r="AQ850" s="7"/>
    </row>
    <row r="851" ht="12.75">
      <c r="AQ851" s="7"/>
    </row>
    <row r="852" ht="12.75">
      <c r="AQ852" s="7"/>
    </row>
    <row r="853" ht="12.75">
      <c r="AQ853" s="7"/>
    </row>
    <row r="854" ht="12.75">
      <c r="AQ854" s="7"/>
    </row>
    <row r="855" ht="12.75">
      <c r="AQ855" s="7"/>
    </row>
    <row r="856" ht="12.75">
      <c r="AQ856" s="7"/>
    </row>
    <row r="857" ht="12.75">
      <c r="AQ857" s="7"/>
    </row>
    <row r="858" ht="12.75">
      <c r="AQ858" s="7"/>
    </row>
    <row r="859" ht="12.75">
      <c r="AQ859" s="7"/>
    </row>
    <row r="860" ht="12.75">
      <c r="AQ860" s="7"/>
    </row>
    <row r="861" ht="12.75">
      <c r="AQ861" s="7"/>
    </row>
    <row r="862" ht="12.75">
      <c r="AQ862" s="7"/>
    </row>
    <row r="863" ht="12.75">
      <c r="AQ863" s="7"/>
    </row>
    <row r="864" ht="12.75">
      <c r="AQ864" s="7"/>
    </row>
    <row r="865" ht="12.75">
      <c r="AQ865" s="7"/>
    </row>
    <row r="866" ht="12.75">
      <c r="AQ866" s="7"/>
    </row>
    <row r="867" ht="12.75">
      <c r="AQ867" s="7"/>
    </row>
    <row r="868" ht="12.75">
      <c r="AQ868" s="7"/>
    </row>
    <row r="869" ht="12.75">
      <c r="AQ869" s="7"/>
    </row>
    <row r="870" ht="12.75">
      <c r="AQ870" s="7"/>
    </row>
    <row r="871" ht="12.75">
      <c r="AQ871" s="7"/>
    </row>
    <row r="872" ht="12.75">
      <c r="AQ872" s="7"/>
    </row>
    <row r="873" ht="12.75">
      <c r="AQ873" s="7"/>
    </row>
    <row r="874" ht="12.75">
      <c r="AQ874" s="7"/>
    </row>
    <row r="875" ht="12.75">
      <c r="AQ875" s="7"/>
    </row>
    <row r="876" ht="12.75">
      <c r="AQ876" s="7"/>
    </row>
    <row r="877" ht="12.75">
      <c r="AQ877" s="7"/>
    </row>
    <row r="878" ht="12.75">
      <c r="AQ878" s="7"/>
    </row>
    <row r="879" ht="12.75">
      <c r="AQ879" s="7"/>
    </row>
    <row r="880" ht="12.75">
      <c r="AQ880" s="7"/>
    </row>
    <row r="881" ht="12.75">
      <c r="AQ881" s="7"/>
    </row>
    <row r="882" ht="12.75">
      <c r="AQ882" s="7"/>
    </row>
    <row r="883" ht="12.75">
      <c r="AQ883" s="7"/>
    </row>
    <row r="884" ht="12.75">
      <c r="AQ884" s="7"/>
    </row>
    <row r="885" ht="12.75">
      <c r="AQ885" s="7"/>
    </row>
    <row r="886" ht="12.75">
      <c r="AQ886" s="7"/>
    </row>
    <row r="887" ht="12.75">
      <c r="AQ887" s="7"/>
    </row>
    <row r="888" ht="12.75">
      <c r="AQ888" s="7"/>
    </row>
    <row r="889" ht="12.75">
      <c r="AQ889" s="7"/>
    </row>
    <row r="890" ht="12.75">
      <c r="AQ890" s="7"/>
    </row>
    <row r="891" ht="12.75">
      <c r="AQ891" s="7"/>
    </row>
    <row r="892" ht="12.75">
      <c r="AQ892" s="7"/>
    </row>
    <row r="893" ht="12.75">
      <c r="AQ893" s="7"/>
    </row>
    <row r="894" ht="12.75">
      <c r="AQ894" s="7"/>
    </row>
    <row r="895" ht="12.75">
      <c r="AQ895" s="7"/>
    </row>
    <row r="896" ht="12.75">
      <c r="AQ896" s="7"/>
    </row>
    <row r="897" ht="12.75">
      <c r="AQ897" s="7"/>
    </row>
    <row r="898" ht="12.75">
      <c r="AQ898" s="7"/>
    </row>
    <row r="899" ht="12.75">
      <c r="AQ899" s="7"/>
    </row>
    <row r="900" ht="12.75">
      <c r="AQ900" s="7"/>
    </row>
    <row r="901" ht="12.75">
      <c r="AQ901" s="7"/>
    </row>
    <row r="902" ht="12.75">
      <c r="AQ902" s="7"/>
    </row>
    <row r="903" ht="12.75">
      <c r="AQ903" s="7"/>
    </row>
    <row r="904" ht="12.75">
      <c r="AQ904" s="7"/>
    </row>
    <row r="905" ht="12.75">
      <c r="AQ905" s="7"/>
    </row>
    <row r="906" ht="12.75">
      <c r="AQ906" s="7"/>
    </row>
    <row r="907" ht="12.75">
      <c r="AQ907" s="7"/>
    </row>
    <row r="908" ht="12.75">
      <c r="AQ908" s="7"/>
    </row>
    <row r="909" ht="12.75">
      <c r="AQ909" s="7"/>
    </row>
    <row r="910" ht="12.75">
      <c r="AQ910" s="7"/>
    </row>
    <row r="911" ht="12.75">
      <c r="AQ911" s="7"/>
    </row>
    <row r="912" ht="12.75">
      <c r="AQ912" s="7"/>
    </row>
    <row r="913" ht="12.75">
      <c r="AQ913" s="7"/>
    </row>
    <row r="914" ht="12.75">
      <c r="AQ914" s="7"/>
    </row>
    <row r="915" ht="12.75">
      <c r="AQ915" s="7"/>
    </row>
    <row r="916" ht="12.75">
      <c r="AQ916" s="7"/>
    </row>
    <row r="917" ht="12.75">
      <c r="AQ917" s="7"/>
    </row>
    <row r="918" ht="12.75">
      <c r="AQ918" s="7"/>
    </row>
    <row r="919" ht="12.75">
      <c r="AQ919" s="7"/>
    </row>
    <row r="920" ht="12.75">
      <c r="AQ920" s="7"/>
    </row>
    <row r="921" ht="12.75">
      <c r="AQ921" s="7"/>
    </row>
    <row r="922" ht="12.75">
      <c r="AQ922" s="7"/>
    </row>
    <row r="923" ht="12.75">
      <c r="AQ923" s="7"/>
    </row>
    <row r="924" ht="12.75">
      <c r="AQ924" s="7"/>
    </row>
    <row r="925" ht="12.75">
      <c r="AQ925" s="7"/>
    </row>
    <row r="926" ht="12.75">
      <c r="AQ926" s="7"/>
    </row>
    <row r="927" ht="12.75">
      <c r="AQ927" s="7"/>
    </row>
    <row r="928" ht="12.75">
      <c r="AQ928" s="7"/>
    </row>
    <row r="929" ht="12.75">
      <c r="AQ929" s="7"/>
    </row>
    <row r="930" ht="12.75">
      <c r="AQ930" s="7"/>
    </row>
    <row r="931" ht="12.75">
      <c r="AQ931" s="7"/>
    </row>
    <row r="932" ht="12.75">
      <c r="AQ932" s="7"/>
    </row>
    <row r="933" ht="12.75">
      <c r="AQ933" s="7"/>
    </row>
    <row r="934" ht="12.75">
      <c r="AQ934" s="7"/>
    </row>
    <row r="935" ht="12.75">
      <c r="AQ935" s="7"/>
    </row>
    <row r="936" ht="12.75">
      <c r="AQ936" s="7"/>
    </row>
    <row r="937" ht="12.75">
      <c r="AQ937" s="7"/>
    </row>
    <row r="938" ht="12.75">
      <c r="AQ938" s="7"/>
    </row>
    <row r="939" ht="12.75">
      <c r="AQ939" s="7"/>
    </row>
    <row r="940" ht="12.75">
      <c r="AQ940" s="7"/>
    </row>
    <row r="941" ht="12.75">
      <c r="AQ941" s="7"/>
    </row>
    <row r="942" ht="12.75">
      <c r="AQ942" s="7"/>
    </row>
    <row r="943" ht="12.75">
      <c r="AQ943" s="7"/>
    </row>
    <row r="944" ht="12.75">
      <c r="AQ944" s="7"/>
    </row>
    <row r="945" ht="12.75">
      <c r="AQ945" s="7"/>
    </row>
    <row r="946" ht="12.75">
      <c r="AQ946" s="7"/>
    </row>
    <row r="947" ht="12.75">
      <c r="AQ947" s="7"/>
    </row>
    <row r="948" ht="12.75">
      <c r="AQ948" s="7"/>
    </row>
    <row r="949" ht="12.75">
      <c r="AQ949" s="7"/>
    </row>
    <row r="950" ht="12.75">
      <c r="AQ950" s="7"/>
    </row>
    <row r="951" ht="12.75">
      <c r="AQ951" s="7"/>
    </row>
    <row r="952" ht="12.75">
      <c r="AQ952" s="7"/>
    </row>
    <row r="953" ht="12.75">
      <c r="AQ953" s="7"/>
    </row>
    <row r="954" ht="12.75">
      <c r="AQ954" s="7"/>
    </row>
    <row r="955" ht="12.75">
      <c r="AQ955" s="7"/>
    </row>
    <row r="956" ht="12.75">
      <c r="AQ956" s="7"/>
    </row>
    <row r="957" ht="12.75">
      <c r="AQ957" s="7"/>
    </row>
    <row r="958" ht="12.75">
      <c r="AQ958" s="7"/>
    </row>
    <row r="959" ht="12.75">
      <c r="AQ959" s="7"/>
    </row>
    <row r="960" ht="12.75">
      <c r="AQ960" s="7"/>
    </row>
    <row r="961" ht="12.75">
      <c r="AQ961" s="7"/>
    </row>
    <row r="962" ht="12.75">
      <c r="AQ962" s="7"/>
    </row>
    <row r="963" ht="12.75">
      <c r="AQ963" s="7"/>
    </row>
    <row r="964" ht="12.75">
      <c r="AQ964" s="7"/>
    </row>
    <row r="965" ht="12.75">
      <c r="AQ965" s="7"/>
    </row>
    <row r="966" ht="12.75">
      <c r="AQ966" s="7"/>
    </row>
    <row r="967" ht="12.75">
      <c r="AQ967" s="7"/>
    </row>
    <row r="968" ht="12.75">
      <c r="AQ968" s="7"/>
    </row>
    <row r="969" ht="12.75">
      <c r="AQ969" s="7"/>
    </row>
    <row r="970" ht="12.75">
      <c r="AQ970" s="7"/>
    </row>
    <row r="971" ht="12.75">
      <c r="AQ971" s="7"/>
    </row>
    <row r="972" ht="12.75">
      <c r="AQ972" s="7"/>
    </row>
    <row r="973" ht="12.75">
      <c r="AQ973" s="7"/>
    </row>
    <row r="974" ht="12.75">
      <c r="AQ974" s="7"/>
    </row>
    <row r="975" ht="12.75">
      <c r="AQ975" s="7"/>
    </row>
    <row r="976" ht="12.75">
      <c r="AQ976" s="7"/>
    </row>
    <row r="977" ht="12.75">
      <c r="AQ977" s="7"/>
    </row>
    <row r="978" ht="12.75">
      <c r="AQ978" s="7"/>
    </row>
    <row r="979" ht="12.75">
      <c r="AQ979" s="7"/>
    </row>
    <row r="980" ht="12.75">
      <c r="AQ980" s="7"/>
    </row>
    <row r="981" ht="12.75">
      <c r="AQ981" s="7"/>
    </row>
    <row r="982" ht="12.75">
      <c r="AQ982" s="7"/>
    </row>
    <row r="983" ht="12.75">
      <c r="AQ983" s="7"/>
    </row>
    <row r="984" ht="12.75">
      <c r="AQ984" s="7"/>
    </row>
    <row r="985" ht="12.75">
      <c r="AQ985" s="7"/>
    </row>
    <row r="986" ht="12.75">
      <c r="AQ986" s="7"/>
    </row>
    <row r="987" ht="12.75">
      <c r="AQ987" s="7"/>
    </row>
    <row r="988" ht="12.75">
      <c r="AQ988" s="7"/>
    </row>
    <row r="989" ht="12.75">
      <c r="AQ989" s="7"/>
    </row>
    <row r="990" ht="12.75">
      <c r="AQ990" s="7"/>
    </row>
    <row r="991" ht="12.75">
      <c r="AQ991" s="7"/>
    </row>
    <row r="992" ht="12.75">
      <c r="AQ992" s="7"/>
    </row>
    <row r="993" ht="12.75">
      <c r="AQ993" s="7"/>
    </row>
    <row r="994" ht="12.75">
      <c r="AQ994" s="7"/>
    </row>
    <row r="995" ht="12.75">
      <c r="AQ995" s="7"/>
    </row>
    <row r="996" ht="12.75">
      <c r="AQ996" s="7"/>
    </row>
    <row r="997" ht="12.75">
      <c r="AQ997" s="7"/>
    </row>
    <row r="998" ht="12.75">
      <c r="AQ998" s="7"/>
    </row>
    <row r="999" ht="12.75">
      <c r="AQ999" s="7"/>
    </row>
    <row r="1000" ht="12.75">
      <c r="AQ1000" s="7"/>
    </row>
    <row r="1001" ht="12.75">
      <c r="AQ1001" s="7"/>
    </row>
    <row r="1002" ht="12.75">
      <c r="AQ1002" s="7"/>
    </row>
    <row r="1003" ht="12.75">
      <c r="AQ1003" s="7"/>
    </row>
    <row r="1004" ht="12.75">
      <c r="AQ1004" s="7"/>
    </row>
    <row r="1005" ht="12.75">
      <c r="AQ1005" s="7"/>
    </row>
    <row r="1006" ht="12.75">
      <c r="AQ1006" s="7"/>
    </row>
    <row r="1007" ht="12.75">
      <c r="AQ1007" s="7"/>
    </row>
    <row r="1008" ht="12.75">
      <c r="AQ1008" s="7"/>
    </row>
    <row r="1009" ht="12.75">
      <c r="AQ1009" s="7"/>
    </row>
    <row r="1010" ht="12.75">
      <c r="AQ1010" s="7"/>
    </row>
    <row r="1011" ht="12.75">
      <c r="AQ1011" s="7"/>
    </row>
    <row r="1012" ht="12.75">
      <c r="AQ1012" s="7"/>
    </row>
    <row r="1013" ht="12.75">
      <c r="AQ1013" s="7"/>
    </row>
    <row r="1014" ht="12.75">
      <c r="AQ1014" s="7"/>
    </row>
    <row r="1015" ht="12.75">
      <c r="AQ1015" s="7"/>
    </row>
    <row r="1016" ht="12.75">
      <c r="AQ1016" s="7"/>
    </row>
    <row r="1017" ht="12.75">
      <c r="AQ1017" s="7"/>
    </row>
    <row r="1018" ht="12.75">
      <c r="AQ1018" s="7"/>
    </row>
    <row r="1019" ht="12.75">
      <c r="AQ1019" s="7"/>
    </row>
    <row r="1020" ht="12.75">
      <c r="AQ1020" s="7"/>
    </row>
    <row r="1021" ht="12.75">
      <c r="AQ1021" s="7"/>
    </row>
    <row r="1022" ht="12.75">
      <c r="AQ1022" s="7"/>
    </row>
    <row r="1023" ht="12.75">
      <c r="AQ1023" s="7"/>
    </row>
    <row r="1024" ht="12.75">
      <c r="AQ1024" s="7"/>
    </row>
    <row r="1025" ht="12.75">
      <c r="AQ1025" s="7"/>
    </row>
    <row r="1026" ht="12.75">
      <c r="AQ1026" s="7"/>
    </row>
    <row r="1027" ht="12.75">
      <c r="AQ1027" s="7"/>
    </row>
    <row r="1028" ht="12.75">
      <c r="AQ1028" s="7"/>
    </row>
    <row r="1029" ht="12.75">
      <c r="AQ1029" s="7"/>
    </row>
    <row r="1030" ht="12.75">
      <c r="AQ1030" s="7"/>
    </row>
    <row r="1031" ht="12.75">
      <c r="AQ1031" s="7"/>
    </row>
    <row r="1032" ht="12.75">
      <c r="AQ1032" s="7"/>
    </row>
    <row r="1033" ht="12.75">
      <c r="AQ1033" s="7"/>
    </row>
    <row r="1034" ht="12.75">
      <c r="AQ1034" s="7"/>
    </row>
    <row r="1035" ht="12.75">
      <c r="AQ1035" s="7"/>
    </row>
    <row r="1036" ht="12.75">
      <c r="AQ1036" s="7"/>
    </row>
    <row r="1037" ht="12.75">
      <c r="AQ1037" s="7"/>
    </row>
    <row r="1038" ht="12.75">
      <c r="AQ1038" s="7"/>
    </row>
    <row r="1039" ht="12.75">
      <c r="AQ1039" s="7"/>
    </row>
    <row r="1040" ht="12.75">
      <c r="AQ1040" s="7"/>
    </row>
    <row r="1041" ht="12.75">
      <c r="AQ1041" s="7"/>
    </row>
    <row r="1042" ht="12.75">
      <c r="AQ1042" s="7"/>
    </row>
    <row r="1043" ht="12.75">
      <c r="AQ1043" s="7"/>
    </row>
    <row r="1044" ht="12.75">
      <c r="AQ1044" s="7"/>
    </row>
    <row r="1045" ht="12.75">
      <c r="AQ1045" s="7"/>
    </row>
    <row r="1046" ht="12.75">
      <c r="AQ1046" s="7"/>
    </row>
    <row r="1047" ht="12.75">
      <c r="AQ1047" s="7"/>
    </row>
    <row r="1048" ht="12.75">
      <c r="AQ1048" s="7"/>
    </row>
    <row r="1049" ht="12.75">
      <c r="AQ1049" s="7"/>
    </row>
    <row r="1050" ht="12.75">
      <c r="AQ1050" s="7"/>
    </row>
    <row r="1051" ht="12.75">
      <c r="AQ1051" s="7"/>
    </row>
    <row r="1052" ht="12.75">
      <c r="AQ1052" s="7"/>
    </row>
    <row r="1053" ht="12.75">
      <c r="AQ1053" s="7"/>
    </row>
    <row r="1054" ht="12.75">
      <c r="AQ1054" s="7"/>
    </row>
    <row r="1055" ht="12.75">
      <c r="AQ1055" s="7"/>
    </row>
    <row r="1056" ht="12.75">
      <c r="AQ1056" s="7"/>
    </row>
    <row r="1057" ht="12.75">
      <c r="AQ1057" s="7"/>
    </row>
    <row r="1058" ht="12.75">
      <c r="AQ1058" s="7"/>
    </row>
    <row r="1059" ht="12.75">
      <c r="AQ1059" s="7"/>
    </row>
    <row r="1060" ht="12.75">
      <c r="AQ1060" s="7"/>
    </row>
    <row r="1061" ht="12.75">
      <c r="AQ1061" s="7"/>
    </row>
    <row r="1062" ht="12.75">
      <c r="AQ1062" s="7"/>
    </row>
    <row r="1063" ht="12.75">
      <c r="AQ1063" s="7"/>
    </row>
    <row r="1064" ht="12.75">
      <c r="AQ1064" s="7"/>
    </row>
    <row r="1065" ht="12.75">
      <c r="AQ1065" s="7"/>
    </row>
    <row r="1066" ht="12.75">
      <c r="AQ1066" s="7"/>
    </row>
    <row r="1067" ht="12.75">
      <c r="AQ1067" s="7"/>
    </row>
    <row r="1068" ht="12.75">
      <c r="AQ1068" s="7"/>
    </row>
    <row r="1069" ht="12.75">
      <c r="AQ1069" s="7"/>
    </row>
    <row r="1070" ht="12.75">
      <c r="AQ1070" s="7"/>
    </row>
    <row r="1071" ht="12.75">
      <c r="AQ1071" s="7"/>
    </row>
    <row r="1072" ht="12.75">
      <c r="AQ1072" s="7"/>
    </row>
    <row r="1073" ht="12.75">
      <c r="AQ1073" s="7"/>
    </row>
    <row r="1074" ht="12.75">
      <c r="AQ1074" s="7"/>
    </row>
    <row r="1075" ht="12.75">
      <c r="AQ1075" s="7"/>
    </row>
    <row r="1076" ht="12.75">
      <c r="AQ1076" s="7"/>
    </row>
    <row r="1077" ht="12.75">
      <c r="AQ1077" s="7"/>
    </row>
    <row r="1078" ht="12.75">
      <c r="AQ1078" s="7"/>
    </row>
    <row r="1079" ht="12.75">
      <c r="AQ1079" s="7"/>
    </row>
    <row r="1080" ht="12.75">
      <c r="AQ1080" s="7"/>
    </row>
    <row r="1081" ht="12.75">
      <c r="AQ1081" s="7"/>
    </row>
    <row r="1082" ht="12.75">
      <c r="AQ1082" s="7"/>
    </row>
    <row r="1083" ht="12.75">
      <c r="AQ1083" s="7"/>
    </row>
    <row r="1084" ht="12.75">
      <c r="AQ1084" s="7"/>
    </row>
    <row r="1085" ht="12.75">
      <c r="AQ1085" s="7"/>
    </row>
    <row r="1086" ht="12.75">
      <c r="AQ1086" s="7"/>
    </row>
    <row r="1087" ht="12.75">
      <c r="AQ1087" s="7"/>
    </row>
    <row r="1088" ht="12.75">
      <c r="AQ1088" s="7"/>
    </row>
    <row r="1089" ht="12.75">
      <c r="AQ1089" s="7"/>
    </row>
    <row r="1090" ht="12.75">
      <c r="AQ1090" s="7"/>
    </row>
    <row r="1091" ht="12.75">
      <c r="AQ1091" s="7"/>
    </row>
    <row r="1092" ht="12.75">
      <c r="AQ1092" s="7"/>
    </row>
    <row r="1093" ht="12.75">
      <c r="AQ1093" s="7"/>
    </row>
    <row r="1094" ht="12.75">
      <c r="AQ1094" s="7"/>
    </row>
    <row r="1095" ht="12.75">
      <c r="AQ1095" s="7"/>
    </row>
    <row r="1096" ht="12.75">
      <c r="AQ1096" s="7"/>
    </row>
    <row r="1097" ht="12.75">
      <c r="AQ1097" s="7"/>
    </row>
    <row r="1098" ht="12.75">
      <c r="AQ1098" s="7"/>
    </row>
    <row r="1099" ht="12.75">
      <c r="AQ1099" s="7"/>
    </row>
    <row r="1100" ht="12.75">
      <c r="AQ1100" s="7"/>
    </row>
    <row r="1101" ht="12.75">
      <c r="AQ1101" s="7"/>
    </row>
    <row r="1102" ht="12.75">
      <c r="AQ1102" s="7"/>
    </row>
    <row r="1103" ht="12.75">
      <c r="AQ1103" s="7"/>
    </row>
    <row r="1104" ht="12.75">
      <c r="AQ1104" s="7"/>
    </row>
    <row r="1105" ht="12.75">
      <c r="AQ1105" s="7"/>
    </row>
    <row r="1106" ht="12.75">
      <c r="AQ1106" s="7"/>
    </row>
    <row r="1107" ht="12.75">
      <c r="AQ1107" s="7"/>
    </row>
    <row r="1108" ht="12.75">
      <c r="AQ1108" s="7"/>
    </row>
    <row r="1109" ht="12.75">
      <c r="AQ1109" s="7"/>
    </row>
    <row r="1110" ht="12.75">
      <c r="AQ1110" s="7"/>
    </row>
    <row r="1111" ht="12.75">
      <c r="AQ1111" s="7"/>
    </row>
    <row r="1112" ht="12.75">
      <c r="AQ1112" s="7"/>
    </row>
    <row r="1113" ht="12.75">
      <c r="AQ1113" s="7"/>
    </row>
    <row r="1114" ht="12.75">
      <c r="AQ1114" s="7"/>
    </row>
    <row r="1115" ht="12.75">
      <c r="AQ1115" s="7"/>
    </row>
    <row r="1116" ht="12.75">
      <c r="AQ1116" s="7"/>
    </row>
    <row r="1117" ht="12.75">
      <c r="AQ1117" s="7"/>
    </row>
    <row r="1118" ht="12.75">
      <c r="AQ1118" s="7"/>
    </row>
    <row r="1119" ht="12.75">
      <c r="AQ1119" s="7"/>
    </row>
    <row r="1120" ht="12.75">
      <c r="AQ1120" s="7"/>
    </row>
    <row r="1121" ht="12.75">
      <c r="AQ1121" s="7"/>
    </row>
    <row r="1122" ht="12.75">
      <c r="AQ1122" s="7"/>
    </row>
    <row r="1123" ht="12.75">
      <c r="AQ1123" s="7"/>
    </row>
    <row r="1124" ht="12.75">
      <c r="AQ1124" s="7"/>
    </row>
    <row r="1125" ht="12.75">
      <c r="AQ1125" s="7"/>
    </row>
    <row r="1126" ht="12.75">
      <c r="AQ1126" s="7"/>
    </row>
    <row r="1127" ht="12.75">
      <c r="AQ1127" s="7"/>
    </row>
    <row r="1128" ht="12.75">
      <c r="AQ1128" s="7"/>
    </row>
    <row r="1129" ht="12.75">
      <c r="AQ1129" s="7"/>
    </row>
    <row r="1130" ht="12.75">
      <c r="AQ1130" s="7"/>
    </row>
    <row r="1131" ht="12.75">
      <c r="AQ1131" s="7"/>
    </row>
    <row r="1132" ht="12.75">
      <c r="AQ1132" s="7"/>
    </row>
    <row r="1133" ht="12.75">
      <c r="AQ1133" s="7"/>
    </row>
    <row r="1134" ht="12.75">
      <c r="AQ1134" s="7"/>
    </row>
    <row r="1135" ht="12.75">
      <c r="AQ1135" s="7"/>
    </row>
    <row r="1136" ht="12.75">
      <c r="AQ1136" s="7"/>
    </row>
    <row r="1137" ht="12.75">
      <c r="AQ1137" s="7"/>
    </row>
    <row r="1138" ht="12.75">
      <c r="AQ1138" s="7"/>
    </row>
    <row r="1139" ht="12.75">
      <c r="AQ1139" s="7"/>
    </row>
    <row r="1140" ht="12.75">
      <c r="AQ1140" s="7"/>
    </row>
    <row r="1141" ht="12.75">
      <c r="AQ1141" s="7"/>
    </row>
    <row r="1142" ht="12.75">
      <c r="AQ1142" s="7"/>
    </row>
    <row r="1143" ht="12.75">
      <c r="AQ1143" s="7"/>
    </row>
    <row r="1144" ht="12.75">
      <c r="AQ1144" s="7"/>
    </row>
    <row r="1145" ht="12.75">
      <c r="AQ1145" s="7"/>
    </row>
    <row r="1146" ht="12.75">
      <c r="AQ1146" s="7"/>
    </row>
    <row r="1147" ht="12.75">
      <c r="AQ1147" s="7"/>
    </row>
    <row r="1148" ht="12.75">
      <c r="AQ1148" s="7"/>
    </row>
    <row r="1149" ht="12.75">
      <c r="AQ1149" s="7"/>
    </row>
    <row r="1150" ht="12.75">
      <c r="AQ1150" s="7"/>
    </row>
    <row r="1151" ht="12.75">
      <c r="AQ1151" s="7"/>
    </row>
    <row r="1152" ht="12.75">
      <c r="AQ1152" s="7"/>
    </row>
    <row r="1153" ht="12.75">
      <c r="AQ1153" s="7"/>
    </row>
    <row r="1154" ht="12.75">
      <c r="AQ1154" s="7"/>
    </row>
    <row r="1155" ht="12.75">
      <c r="AQ1155" s="7"/>
    </row>
    <row r="1156" ht="12.75">
      <c r="AQ1156" s="7"/>
    </row>
    <row r="1157" ht="12.75">
      <c r="AQ1157" s="7"/>
    </row>
    <row r="1158" ht="12.75">
      <c r="AQ1158" s="7"/>
    </row>
    <row r="1159" ht="12.75">
      <c r="AQ1159" s="7"/>
    </row>
    <row r="1160" ht="12.75">
      <c r="AQ1160" s="7"/>
    </row>
    <row r="1161" ht="12.75">
      <c r="AQ1161" s="7"/>
    </row>
    <row r="1162" ht="12.75">
      <c r="AQ1162" s="7"/>
    </row>
    <row r="1163" ht="12.75">
      <c r="AQ1163" s="7"/>
    </row>
    <row r="1164" ht="12.75">
      <c r="AQ1164" s="7"/>
    </row>
    <row r="1165" ht="12.75">
      <c r="AQ1165" s="7"/>
    </row>
    <row r="1166" ht="12.75">
      <c r="AQ1166" s="7"/>
    </row>
    <row r="1167" ht="12.75">
      <c r="AQ1167" s="7"/>
    </row>
    <row r="1168" ht="12.75">
      <c r="AQ1168" s="7"/>
    </row>
    <row r="1169" ht="12.75">
      <c r="AQ1169" s="7"/>
    </row>
    <row r="1170" ht="12.75">
      <c r="AQ1170" s="7"/>
    </row>
    <row r="1171" ht="12.75">
      <c r="AQ1171" s="7"/>
    </row>
    <row r="1172" ht="12.75">
      <c r="AQ1172" s="7"/>
    </row>
    <row r="1173" ht="12.75">
      <c r="AQ1173" s="7"/>
    </row>
    <row r="1174" ht="12.75">
      <c r="AQ1174" s="7"/>
    </row>
    <row r="1175" ht="12.75">
      <c r="AQ1175" s="7"/>
    </row>
    <row r="1176" ht="12.75">
      <c r="AQ1176" s="7"/>
    </row>
    <row r="1177" ht="12.75">
      <c r="AQ1177" s="7"/>
    </row>
    <row r="1178" ht="12.75">
      <c r="AQ1178" s="7"/>
    </row>
    <row r="1179" ht="12.75">
      <c r="AQ1179" s="7"/>
    </row>
    <row r="1180" ht="12.75">
      <c r="AQ1180" s="7"/>
    </row>
    <row r="1181" ht="12.75">
      <c r="AQ1181" s="7"/>
    </row>
    <row r="1182" ht="12.75">
      <c r="AQ1182" s="7"/>
    </row>
    <row r="1183" ht="12.75">
      <c r="AQ1183" s="7"/>
    </row>
    <row r="1184" ht="12.75">
      <c r="AQ1184" s="7"/>
    </row>
    <row r="1185" ht="12.75">
      <c r="AQ1185" s="7"/>
    </row>
    <row r="1186" ht="12.75">
      <c r="AQ1186" s="7"/>
    </row>
    <row r="1187" ht="12.75">
      <c r="AQ1187" s="7"/>
    </row>
    <row r="1188" ht="12.75">
      <c r="AQ1188" s="7"/>
    </row>
    <row r="1189" ht="12.75">
      <c r="AQ1189" s="7"/>
    </row>
    <row r="1190" ht="12.75">
      <c r="AQ1190" s="7"/>
    </row>
    <row r="1191" ht="12.75">
      <c r="AQ1191" s="7"/>
    </row>
    <row r="1192" ht="12.75">
      <c r="AQ1192" s="7"/>
    </row>
    <row r="1193" ht="12.75">
      <c r="AQ1193" s="7"/>
    </row>
    <row r="1194" ht="12.75">
      <c r="AQ1194" s="7"/>
    </row>
    <row r="1195" ht="12.75">
      <c r="AQ1195" s="7"/>
    </row>
    <row r="1196" ht="12.75">
      <c r="AQ1196" s="7"/>
    </row>
    <row r="1197" ht="12.75">
      <c r="AQ1197" s="7"/>
    </row>
    <row r="1198" ht="12.75">
      <c r="AQ1198" s="7"/>
    </row>
    <row r="1199" ht="12.75">
      <c r="AQ1199" s="7"/>
    </row>
    <row r="1200" ht="12.75">
      <c r="AQ1200" s="7"/>
    </row>
    <row r="1201" ht="12.75">
      <c r="AQ1201" s="7"/>
    </row>
    <row r="1202" ht="12.75">
      <c r="AQ1202" s="7"/>
    </row>
    <row r="1203" ht="12.75">
      <c r="AQ1203" s="7"/>
    </row>
    <row r="1204" ht="12.75">
      <c r="AQ1204" s="7"/>
    </row>
    <row r="1205" ht="12.75">
      <c r="AQ1205" s="7"/>
    </row>
    <row r="1206" ht="12.75">
      <c r="AQ1206" s="7"/>
    </row>
    <row r="1207" ht="12.75">
      <c r="AQ1207" s="7"/>
    </row>
    <row r="1208" ht="12.75">
      <c r="AQ1208" s="7"/>
    </row>
    <row r="1209" ht="12.75">
      <c r="AQ1209" s="7"/>
    </row>
    <row r="1210" ht="12.75">
      <c r="AQ1210" s="7"/>
    </row>
    <row r="1211" ht="12.75">
      <c r="AQ1211" s="7"/>
    </row>
    <row r="1212" ht="12.75">
      <c r="AQ1212" s="7"/>
    </row>
    <row r="1213" ht="12.75">
      <c r="AQ1213" s="7"/>
    </row>
    <row r="1214" ht="12.75">
      <c r="AQ1214" s="7"/>
    </row>
    <row r="1215" ht="12.75">
      <c r="AQ1215" s="7"/>
    </row>
    <row r="1216" ht="12.75">
      <c r="AQ1216" s="7"/>
    </row>
    <row r="1217" ht="12.75">
      <c r="AQ1217" s="7"/>
    </row>
    <row r="1218" ht="12.75">
      <c r="AQ1218" s="7"/>
    </row>
    <row r="1219" ht="12.75">
      <c r="AQ1219" s="7"/>
    </row>
    <row r="1220" ht="12.75">
      <c r="AQ1220" s="7"/>
    </row>
    <row r="1221" ht="12.75">
      <c r="AQ1221" s="7"/>
    </row>
    <row r="1222" ht="12.75">
      <c r="AQ1222" s="7"/>
    </row>
    <row r="1223" ht="12.75">
      <c r="AQ1223" s="7"/>
    </row>
    <row r="1224" ht="12.75">
      <c r="AQ1224" s="7"/>
    </row>
    <row r="1225" ht="12.75">
      <c r="AQ1225" s="7"/>
    </row>
    <row r="1226" ht="12.75">
      <c r="AQ1226" s="7"/>
    </row>
    <row r="1227" ht="12.75">
      <c r="AQ1227" s="7"/>
    </row>
    <row r="1228" ht="12.75">
      <c r="AQ1228" s="7"/>
    </row>
    <row r="1229" ht="12.75">
      <c r="AQ1229" s="7"/>
    </row>
    <row r="1230" ht="12.75">
      <c r="AQ1230" s="7"/>
    </row>
    <row r="1231" ht="12.75">
      <c r="AQ1231" s="7"/>
    </row>
    <row r="1232" ht="12.75">
      <c r="AQ1232" s="7"/>
    </row>
    <row r="1233" ht="12.75">
      <c r="AQ1233" s="7"/>
    </row>
    <row r="1234" ht="12.75">
      <c r="AQ1234" s="7"/>
    </row>
    <row r="1235" ht="12.75">
      <c r="AQ1235" s="7"/>
    </row>
    <row r="1236" ht="12.75">
      <c r="AQ1236" s="7"/>
    </row>
    <row r="1237" ht="12.75">
      <c r="AQ1237" s="7"/>
    </row>
    <row r="1238" ht="12.75">
      <c r="AQ1238" s="7"/>
    </row>
    <row r="1239" ht="12.75">
      <c r="AQ1239" s="7"/>
    </row>
    <row r="1240" ht="12.75">
      <c r="AQ1240" s="7"/>
    </row>
    <row r="1241" ht="12.75">
      <c r="AQ1241" s="7"/>
    </row>
    <row r="1242" ht="12.75">
      <c r="AQ1242" s="7"/>
    </row>
    <row r="1243" ht="12.75">
      <c r="AQ1243" s="7"/>
    </row>
    <row r="1244" ht="12.75">
      <c r="AQ1244" s="7"/>
    </row>
    <row r="1245" ht="12.75">
      <c r="AQ1245" s="7"/>
    </row>
    <row r="1246" ht="12.75">
      <c r="AQ1246" s="7"/>
    </row>
    <row r="1247" ht="12.75">
      <c r="AQ1247" s="7"/>
    </row>
    <row r="1248" ht="12.75">
      <c r="AQ1248" s="7"/>
    </row>
    <row r="1249" ht="12.75">
      <c r="AQ1249" s="7"/>
    </row>
    <row r="1250" ht="12.75">
      <c r="AQ1250" s="7"/>
    </row>
    <row r="1251" ht="12.75">
      <c r="AQ1251" s="7"/>
    </row>
    <row r="1252" ht="12.75">
      <c r="AQ1252" s="7"/>
    </row>
    <row r="1253" ht="12.75">
      <c r="AQ1253" s="7"/>
    </row>
    <row r="1254" ht="12.75">
      <c r="AQ1254" s="7"/>
    </row>
    <row r="1255" ht="12.75">
      <c r="AQ1255" s="7"/>
    </row>
    <row r="1256" ht="12.75">
      <c r="AQ1256" s="7"/>
    </row>
    <row r="1257" ht="12.75">
      <c r="AQ1257" s="7"/>
    </row>
    <row r="1258" ht="12.75">
      <c r="AQ1258" s="7"/>
    </row>
    <row r="1259" ht="12.75">
      <c r="AQ1259" s="7"/>
    </row>
    <row r="1260" ht="12.75">
      <c r="AQ1260" s="7"/>
    </row>
    <row r="1261" ht="12.75">
      <c r="AQ1261" s="7"/>
    </row>
    <row r="1262" ht="12.75">
      <c r="AQ1262" s="7"/>
    </row>
    <row r="1263" ht="12.75">
      <c r="AQ1263" s="7"/>
    </row>
    <row r="1264" ht="12.75">
      <c r="AQ1264" s="7"/>
    </row>
    <row r="1265" ht="12.75">
      <c r="AQ1265" s="7"/>
    </row>
    <row r="1266" ht="12.75">
      <c r="AQ1266" s="7"/>
    </row>
    <row r="1267" ht="12.75">
      <c r="AQ1267" s="7"/>
    </row>
    <row r="1268" ht="12.75">
      <c r="AQ1268" s="7"/>
    </row>
    <row r="1269" ht="12.75">
      <c r="AQ1269" s="7"/>
    </row>
    <row r="1270" ht="12.75">
      <c r="AQ1270" s="7"/>
    </row>
    <row r="1271" ht="12.75">
      <c r="AQ1271" s="7"/>
    </row>
    <row r="1272" ht="12.75">
      <c r="AQ1272" s="7"/>
    </row>
    <row r="1273" ht="12.75">
      <c r="AQ1273" s="7"/>
    </row>
    <row r="1274" ht="12.75">
      <c r="AQ1274" s="7"/>
    </row>
    <row r="1275" ht="12.75">
      <c r="AQ1275" s="7"/>
    </row>
    <row r="1276" ht="12.75">
      <c r="AQ1276" s="7"/>
    </row>
    <row r="1277" ht="12.75">
      <c r="AQ1277" s="7"/>
    </row>
    <row r="1278" ht="12.75">
      <c r="AQ1278" s="7"/>
    </row>
    <row r="1279" ht="12.75">
      <c r="AQ1279" s="7"/>
    </row>
    <row r="1280" ht="12.75">
      <c r="AQ1280" s="7"/>
    </row>
    <row r="1281" ht="12.75">
      <c r="AQ1281" s="7"/>
    </row>
    <row r="1282" ht="12.75">
      <c r="AQ1282" s="7"/>
    </row>
    <row r="1283" ht="12.75">
      <c r="AQ1283" s="7"/>
    </row>
    <row r="1284" ht="12.75">
      <c r="AQ1284" s="7"/>
    </row>
    <row r="1285" ht="12.75">
      <c r="AQ1285" s="7"/>
    </row>
    <row r="1286" ht="12.75">
      <c r="AQ1286" s="7"/>
    </row>
    <row r="1287" ht="12.75">
      <c r="AQ1287" s="7"/>
    </row>
    <row r="1288" ht="12.75">
      <c r="AQ1288" s="7"/>
    </row>
    <row r="1289" ht="12.75">
      <c r="AQ1289" s="7"/>
    </row>
    <row r="1290" ht="12.75">
      <c r="AQ1290" s="7"/>
    </row>
    <row r="1291" ht="12.75">
      <c r="AQ1291" s="7"/>
    </row>
    <row r="1292" ht="12.75">
      <c r="AQ1292" s="7"/>
    </row>
    <row r="1293" ht="12.75">
      <c r="AQ1293" s="7"/>
    </row>
    <row r="1294" ht="12.75">
      <c r="AQ1294" s="7"/>
    </row>
    <row r="1295" ht="12.75">
      <c r="AQ1295" s="7"/>
    </row>
    <row r="1296" ht="12.75">
      <c r="AQ1296" s="7"/>
    </row>
    <row r="1297" ht="12.75">
      <c r="AQ1297" s="7"/>
    </row>
    <row r="1298" ht="12.75">
      <c r="AQ1298" s="7"/>
    </row>
    <row r="1299" ht="12.75">
      <c r="AQ1299" s="7"/>
    </row>
    <row r="1300" ht="12.75">
      <c r="AQ1300" s="7"/>
    </row>
    <row r="1301" ht="12.75">
      <c r="AQ1301" s="7"/>
    </row>
    <row r="1302" ht="12.75">
      <c r="AQ1302" s="7"/>
    </row>
    <row r="1303" ht="12.75">
      <c r="AQ1303" s="7"/>
    </row>
    <row r="1304" ht="12.75">
      <c r="AQ1304" s="7"/>
    </row>
    <row r="1305" ht="12.75">
      <c r="AQ1305" s="7"/>
    </row>
    <row r="1306" ht="12.75">
      <c r="AQ1306" s="7"/>
    </row>
    <row r="1307" ht="12.75">
      <c r="AQ1307" s="7"/>
    </row>
    <row r="1308" ht="12.75">
      <c r="AQ1308" s="7"/>
    </row>
    <row r="1309" ht="12.75">
      <c r="AQ1309" s="7"/>
    </row>
    <row r="1310" ht="12.75">
      <c r="AQ1310" s="7"/>
    </row>
    <row r="1311" ht="12.75">
      <c r="AQ1311" s="7"/>
    </row>
    <row r="1312" ht="12.75">
      <c r="AQ1312" s="7"/>
    </row>
    <row r="1313" ht="12.75">
      <c r="AQ1313" s="7"/>
    </row>
    <row r="1314" ht="12.75">
      <c r="AQ1314" s="7"/>
    </row>
    <row r="1315" ht="12.75">
      <c r="AQ1315" s="7"/>
    </row>
    <row r="1316" ht="12.75">
      <c r="AQ1316" s="7"/>
    </row>
    <row r="1317" ht="12.75">
      <c r="AQ1317" s="7"/>
    </row>
    <row r="1318" ht="12.75">
      <c r="AQ1318" s="7"/>
    </row>
    <row r="1319" ht="12.75">
      <c r="AQ1319" s="7"/>
    </row>
    <row r="1320" ht="12.75">
      <c r="AQ1320" s="7"/>
    </row>
    <row r="1321" ht="12.75">
      <c r="AQ1321" s="7"/>
    </row>
    <row r="1322" ht="12.75">
      <c r="AQ1322" s="7"/>
    </row>
    <row r="1323" ht="12.75">
      <c r="AQ1323" s="7"/>
    </row>
    <row r="1324" ht="12.75">
      <c r="AQ1324" s="7"/>
    </row>
    <row r="1325" ht="12.75">
      <c r="AQ1325" s="7"/>
    </row>
    <row r="1326" ht="12.75">
      <c r="AQ1326" s="7"/>
    </row>
    <row r="1327" ht="12.75">
      <c r="AQ1327" s="7"/>
    </row>
    <row r="1328" ht="12.75">
      <c r="AQ1328" s="7"/>
    </row>
    <row r="1329" ht="12.75">
      <c r="AQ1329" s="7"/>
    </row>
    <row r="1330" ht="12.75">
      <c r="AQ1330" s="7"/>
    </row>
    <row r="1331" ht="12.75">
      <c r="AQ1331" s="7"/>
    </row>
    <row r="1332" ht="12.75">
      <c r="AQ1332" s="7"/>
    </row>
    <row r="1333" ht="12.75">
      <c r="AQ1333" s="7"/>
    </row>
    <row r="1334" ht="12.75">
      <c r="AQ1334" s="7"/>
    </row>
    <row r="1335" ht="12.75">
      <c r="AQ1335" s="7"/>
    </row>
    <row r="1336" ht="12.75">
      <c r="AQ1336" s="7"/>
    </row>
    <row r="1337" ht="12.75">
      <c r="AQ1337" s="7"/>
    </row>
    <row r="1338" ht="12.75">
      <c r="AQ1338" s="7"/>
    </row>
    <row r="1339" ht="12.75">
      <c r="AQ1339" s="7"/>
    </row>
    <row r="1340" ht="12.75">
      <c r="AQ1340" s="7"/>
    </row>
    <row r="1341" ht="12.75">
      <c r="AQ1341" s="7"/>
    </row>
    <row r="1342" ht="12.75">
      <c r="AQ1342" s="7"/>
    </row>
    <row r="1343" ht="12.75">
      <c r="AQ1343" s="7"/>
    </row>
    <row r="1344" ht="12.75">
      <c r="AQ1344" s="7"/>
    </row>
    <row r="1345" ht="12.75">
      <c r="AQ1345" s="7"/>
    </row>
    <row r="1346" ht="12.75">
      <c r="AQ1346" s="7"/>
    </row>
    <row r="1347" ht="12.75">
      <c r="AQ1347" s="7"/>
    </row>
    <row r="1348" ht="12.75">
      <c r="AQ1348" s="7"/>
    </row>
    <row r="1349" ht="12.75">
      <c r="AQ1349" s="7"/>
    </row>
    <row r="1350" ht="12.75">
      <c r="AQ1350" s="7"/>
    </row>
    <row r="1351" ht="12.75">
      <c r="AQ1351" s="7"/>
    </row>
    <row r="1352" ht="12.75">
      <c r="AQ1352" s="7"/>
    </row>
    <row r="1353" ht="12.75">
      <c r="AQ1353" s="7"/>
    </row>
    <row r="1354" ht="12.75">
      <c r="AQ1354" s="7"/>
    </row>
    <row r="1355" ht="12.75">
      <c r="AQ1355" s="7"/>
    </row>
    <row r="1356" ht="12.75">
      <c r="AQ1356" s="7"/>
    </row>
    <row r="1357" ht="12.75">
      <c r="AQ1357" s="7"/>
    </row>
    <row r="1358" ht="12.75">
      <c r="AQ1358" s="7"/>
    </row>
    <row r="1359" ht="12.75">
      <c r="AQ1359" s="7"/>
    </row>
    <row r="1360" ht="12.75">
      <c r="AQ1360" s="7"/>
    </row>
    <row r="1361" ht="12.75">
      <c r="AQ1361" s="7"/>
    </row>
    <row r="1362" ht="12.75">
      <c r="AQ1362" s="7"/>
    </row>
    <row r="1363" ht="12.75">
      <c r="AQ1363" s="7"/>
    </row>
    <row r="1364" ht="12.75">
      <c r="AQ1364" s="7"/>
    </row>
    <row r="1365" ht="12.75">
      <c r="AQ1365" s="7"/>
    </row>
    <row r="1366" ht="12.75">
      <c r="AQ1366" s="7"/>
    </row>
    <row r="1367" ht="12.75">
      <c r="AQ1367" s="7"/>
    </row>
    <row r="1368" ht="12.75">
      <c r="AQ1368" s="7"/>
    </row>
    <row r="1369" ht="12.75">
      <c r="AQ1369" s="7"/>
    </row>
    <row r="1370" ht="12.75">
      <c r="AQ1370" s="7"/>
    </row>
    <row r="1371" ht="12.75">
      <c r="AQ1371" s="7"/>
    </row>
    <row r="1372" ht="12.75">
      <c r="AQ1372" s="7"/>
    </row>
    <row r="1373" ht="12.75">
      <c r="AQ1373" s="7"/>
    </row>
    <row r="1374" ht="12.75">
      <c r="AQ1374" s="7"/>
    </row>
    <row r="1375" ht="12.75">
      <c r="AQ1375" s="7"/>
    </row>
    <row r="1376" ht="12.75">
      <c r="AQ1376" s="7"/>
    </row>
    <row r="1377" ht="12.75">
      <c r="AQ1377" s="7"/>
    </row>
    <row r="1378" ht="12.75">
      <c r="AQ1378" s="7"/>
    </row>
    <row r="1379" ht="12.75">
      <c r="AQ1379" s="7"/>
    </row>
    <row r="1380" ht="12.75">
      <c r="AQ1380" s="7"/>
    </row>
    <row r="1381" ht="12.75">
      <c r="AQ1381" s="7"/>
    </row>
    <row r="1382" ht="12.75">
      <c r="AQ1382" s="7"/>
    </row>
    <row r="1383" ht="12.75">
      <c r="AQ1383" s="7"/>
    </row>
    <row r="1384" ht="12.75">
      <c r="AQ1384" s="7"/>
    </row>
    <row r="1385" ht="12.75">
      <c r="AQ1385" s="7"/>
    </row>
    <row r="1386" ht="12.75">
      <c r="AQ1386" s="7"/>
    </row>
    <row r="1387" ht="12.75">
      <c r="AQ1387" s="7"/>
    </row>
    <row r="1388" ht="12.75">
      <c r="AQ1388" s="7"/>
    </row>
    <row r="1389" ht="12.75">
      <c r="AQ1389" s="7"/>
    </row>
    <row r="1390" ht="12.75">
      <c r="AQ1390" s="7"/>
    </row>
    <row r="1391" ht="12.75">
      <c r="AQ1391" s="7"/>
    </row>
    <row r="1392" ht="12.75">
      <c r="AQ1392" s="7"/>
    </row>
    <row r="1393" ht="12.75">
      <c r="AQ1393" s="7"/>
    </row>
    <row r="1394" ht="12.75">
      <c r="AQ1394" s="7"/>
    </row>
    <row r="1395" ht="12.75">
      <c r="AQ1395" s="7"/>
    </row>
    <row r="1396" ht="12.75">
      <c r="AQ1396" s="7"/>
    </row>
    <row r="1397" ht="12.75">
      <c r="AQ1397" s="7"/>
    </row>
    <row r="1398" ht="12.75">
      <c r="AQ1398" s="7"/>
    </row>
    <row r="1399" ht="12.75">
      <c r="AQ1399" s="7"/>
    </row>
    <row r="1400" ht="12.75">
      <c r="AQ1400" s="7"/>
    </row>
    <row r="1401" ht="12.75">
      <c r="AQ1401" s="7"/>
    </row>
    <row r="1402" ht="12.75">
      <c r="AQ1402" s="7"/>
    </row>
    <row r="1403" ht="12.75">
      <c r="AQ1403" s="7"/>
    </row>
    <row r="1404" ht="12.75">
      <c r="AQ1404" s="7"/>
    </row>
    <row r="1405" ht="12.75">
      <c r="AQ1405" s="7"/>
    </row>
    <row r="1406" ht="12.75">
      <c r="AQ1406" s="7"/>
    </row>
    <row r="1407" ht="12.75">
      <c r="AQ1407" s="7"/>
    </row>
    <row r="1408" ht="12.75">
      <c r="AQ1408" s="7"/>
    </row>
    <row r="1409" ht="12.75">
      <c r="AQ1409" s="7"/>
    </row>
    <row r="1410" ht="12.75">
      <c r="AQ1410" s="7"/>
    </row>
    <row r="1411" ht="12.75">
      <c r="AQ1411" s="7"/>
    </row>
    <row r="1412" ht="12.75">
      <c r="AQ1412" s="7"/>
    </row>
    <row r="1413" ht="12.75">
      <c r="AQ1413" s="7"/>
    </row>
    <row r="1414" ht="12.75">
      <c r="AQ1414" s="7"/>
    </row>
    <row r="1415" ht="12.75">
      <c r="AQ1415" s="7"/>
    </row>
    <row r="1416" ht="12.75">
      <c r="AQ1416" s="7"/>
    </row>
    <row r="1417" ht="12.75">
      <c r="AQ1417" s="7"/>
    </row>
    <row r="1418" ht="12.75">
      <c r="AQ1418" s="7"/>
    </row>
    <row r="1419" ht="12.75">
      <c r="AQ1419" s="7"/>
    </row>
    <row r="1420" ht="12.75">
      <c r="AQ1420" s="7"/>
    </row>
    <row r="1421" ht="12.75">
      <c r="AQ1421" s="7"/>
    </row>
    <row r="1422" ht="12.75">
      <c r="AQ1422" s="7"/>
    </row>
    <row r="1423" ht="12.75">
      <c r="AQ1423" s="7"/>
    </row>
    <row r="1424" ht="12.75">
      <c r="AQ1424" s="7"/>
    </row>
    <row r="1425" ht="12.75">
      <c r="AQ1425" s="7"/>
    </row>
    <row r="1426" ht="12.75">
      <c r="AQ1426" s="7"/>
    </row>
    <row r="1427" ht="12.75">
      <c r="AQ1427" s="7"/>
    </row>
    <row r="1428" ht="12.75">
      <c r="AQ1428" s="7"/>
    </row>
    <row r="1429" ht="12.75">
      <c r="AQ1429" s="7"/>
    </row>
    <row r="1430" ht="12.75">
      <c r="AQ1430" s="7"/>
    </row>
    <row r="1431" ht="12.75">
      <c r="AQ1431" s="7"/>
    </row>
    <row r="1432" ht="12.75">
      <c r="AQ1432" s="7"/>
    </row>
    <row r="1433" ht="12.75">
      <c r="AQ1433" s="7"/>
    </row>
    <row r="1434" ht="12.75">
      <c r="AQ1434" s="7"/>
    </row>
    <row r="1435" ht="12.75">
      <c r="AQ1435" s="7"/>
    </row>
    <row r="1436" ht="12.75">
      <c r="AQ1436" s="7"/>
    </row>
    <row r="1437" ht="12.75">
      <c r="AQ1437" s="7"/>
    </row>
    <row r="1438" ht="12.75">
      <c r="AQ1438" s="7"/>
    </row>
    <row r="1439" ht="12.75">
      <c r="AQ1439" s="7"/>
    </row>
    <row r="1440" ht="12.75">
      <c r="AQ1440" s="7"/>
    </row>
    <row r="1441" ht="12.75">
      <c r="AQ1441" s="7"/>
    </row>
    <row r="1442" ht="12.75">
      <c r="AQ1442" s="7"/>
    </row>
    <row r="1443" ht="12.75">
      <c r="AQ1443" s="7"/>
    </row>
    <row r="1444" ht="12.75">
      <c r="AQ1444" s="7"/>
    </row>
    <row r="1445" ht="12.75">
      <c r="AQ1445" s="7"/>
    </row>
    <row r="1446" ht="12.75">
      <c r="AQ1446" s="7"/>
    </row>
    <row r="1447" ht="12.75">
      <c r="AQ1447" s="7"/>
    </row>
    <row r="1448" ht="12.75">
      <c r="AQ1448" s="7"/>
    </row>
    <row r="1449" ht="12.75">
      <c r="AQ1449" s="7"/>
    </row>
    <row r="1450" ht="12.75">
      <c r="AQ1450" s="7"/>
    </row>
    <row r="1451" ht="12.75">
      <c r="AQ1451" s="7"/>
    </row>
    <row r="1452" ht="12.75">
      <c r="AQ1452" s="7"/>
    </row>
    <row r="1453" ht="12.75">
      <c r="AQ1453" s="7"/>
    </row>
    <row r="1454" ht="12.75">
      <c r="AQ1454" s="7"/>
    </row>
    <row r="1455" ht="12.75">
      <c r="AQ1455" s="7"/>
    </row>
    <row r="1456" ht="12.75">
      <c r="AQ1456" s="7"/>
    </row>
    <row r="1457" ht="12.75">
      <c r="AQ1457" s="7"/>
    </row>
    <row r="1458" ht="12.75">
      <c r="AQ1458" s="7"/>
    </row>
    <row r="1459" ht="12.75">
      <c r="AQ1459" s="7"/>
    </row>
    <row r="1460" ht="12.75">
      <c r="AQ1460" s="7"/>
    </row>
    <row r="1461" ht="12.75">
      <c r="AQ1461" s="7"/>
    </row>
    <row r="1462" ht="12.75">
      <c r="AQ1462" s="7"/>
    </row>
    <row r="1463" ht="12.75">
      <c r="AQ1463" s="7"/>
    </row>
    <row r="1464" ht="12.75">
      <c r="AQ1464" s="7"/>
    </row>
    <row r="1465" ht="12.75">
      <c r="AQ1465" s="7"/>
    </row>
    <row r="1466" ht="12.75">
      <c r="AQ1466" s="7"/>
    </row>
    <row r="1467" ht="12.75">
      <c r="AQ1467" s="7"/>
    </row>
    <row r="1468" ht="12.75">
      <c r="AQ1468" s="7"/>
    </row>
    <row r="1469" ht="12.75">
      <c r="AQ1469" s="7"/>
    </row>
    <row r="1470" ht="12.75">
      <c r="AQ1470" s="7"/>
    </row>
    <row r="1471" ht="12.75">
      <c r="AQ1471" s="7"/>
    </row>
    <row r="1472" ht="12.75">
      <c r="AQ1472" s="7"/>
    </row>
    <row r="1473" ht="12.75">
      <c r="AQ1473" s="7"/>
    </row>
    <row r="1474" ht="12.75">
      <c r="AQ1474" s="7"/>
    </row>
    <row r="1475" ht="12.75">
      <c r="AQ1475" s="7"/>
    </row>
    <row r="1476" ht="12.75">
      <c r="AQ1476" s="7"/>
    </row>
    <row r="1477" ht="12.75">
      <c r="AQ1477" s="7"/>
    </row>
    <row r="1478" ht="12.75">
      <c r="AQ1478" s="7"/>
    </row>
    <row r="1479" ht="12.75">
      <c r="AQ1479" s="7"/>
    </row>
    <row r="1480" ht="12.75">
      <c r="AQ1480" s="7"/>
    </row>
    <row r="1481" ht="12.75">
      <c r="AQ1481" s="7"/>
    </row>
    <row r="1482" ht="12.75">
      <c r="AQ1482" s="7"/>
    </row>
    <row r="1483" ht="12.75">
      <c r="AQ1483" s="7"/>
    </row>
    <row r="1484" ht="12.75">
      <c r="AQ1484" s="7"/>
    </row>
    <row r="1485" ht="12.75">
      <c r="AQ1485" s="7"/>
    </row>
    <row r="1486" ht="12.75">
      <c r="AQ1486" s="7"/>
    </row>
    <row r="1487" ht="12.75">
      <c r="AQ1487" s="7"/>
    </row>
    <row r="1488" ht="12.75">
      <c r="AQ1488" s="7"/>
    </row>
    <row r="1489" ht="12.75">
      <c r="AQ1489" s="7"/>
    </row>
    <row r="1490" ht="12.75">
      <c r="AQ1490" s="7"/>
    </row>
    <row r="1491" ht="12.75">
      <c r="AQ1491" s="7"/>
    </row>
    <row r="1492" ht="12.75">
      <c r="AQ1492" s="7"/>
    </row>
    <row r="1493" ht="12.75">
      <c r="AQ1493" s="7"/>
    </row>
    <row r="1494" ht="12.75">
      <c r="AQ1494" s="7"/>
    </row>
    <row r="1495" ht="12.75">
      <c r="AQ1495" s="7"/>
    </row>
    <row r="1496" ht="12.75">
      <c r="AQ1496" s="7"/>
    </row>
    <row r="1497" ht="12.75">
      <c r="AQ1497" s="7"/>
    </row>
    <row r="1498" ht="12.75">
      <c r="AQ1498" s="7"/>
    </row>
    <row r="1499" ht="12.75">
      <c r="AQ1499" s="7"/>
    </row>
    <row r="1500" ht="12.75">
      <c r="AQ1500" s="7"/>
    </row>
    <row r="1501" ht="12.75">
      <c r="AQ1501" s="7"/>
    </row>
    <row r="1502" ht="12.75">
      <c r="AQ1502" s="7"/>
    </row>
    <row r="1503" ht="12.75">
      <c r="AQ1503" s="7"/>
    </row>
    <row r="1504" ht="12.75">
      <c r="AQ1504" s="7"/>
    </row>
    <row r="1505" ht="12.75">
      <c r="AQ1505" s="7"/>
    </row>
    <row r="1506" ht="12.75">
      <c r="AQ1506" s="7"/>
    </row>
    <row r="1507" ht="12.75">
      <c r="AQ1507" s="7"/>
    </row>
    <row r="1508" ht="12.75">
      <c r="AQ1508" s="7"/>
    </row>
    <row r="1509" ht="12.75">
      <c r="AQ1509" s="7"/>
    </row>
    <row r="1510" ht="12.75">
      <c r="AQ1510" s="7"/>
    </row>
    <row r="1511" ht="12.75">
      <c r="AQ1511" s="7"/>
    </row>
    <row r="1512" ht="12.75">
      <c r="AQ1512" s="7"/>
    </row>
    <row r="1513" ht="12.75">
      <c r="AQ1513" s="7"/>
    </row>
    <row r="1514" ht="12.75">
      <c r="AQ1514" s="7"/>
    </row>
    <row r="1515" ht="12.75">
      <c r="AQ1515" s="7"/>
    </row>
    <row r="1516" ht="12.75">
      <c r="AQ1516" s="7"/>
    </row>
    <row r="1517" ht="12.75">
      <c r="AQ1517" s="7"/>
    </row>
    <row r="1518" ht="12.75">
      <c r="AQ1518" s="7"/>
    </row>
    <row r="1519" ht="12.75">
      <c r="AQ1519" s="7"/>
    </row>
    <row r="1520" ht="12.75">
      <c r="AQ1520" s="7"/>
    </row>
    <row r="1521" ht="12.75">
      <c r="AQ1521" s="7"/>
    </row>
    <row r="1522" ht="12.75">
      <c r="AQ1522" s="7"/>
    </row>
    <row r="1523" ht="12.75">
      <c r="AQ1523" s="7"/>
    </row>
    <row r="1524" ht="12.75">
      <c r="AQ1524" s="7"/>
    </row>
    <row r="1525" ht="12.75">
      <c r="AQ1525" s="7"/>
    </row>
    <row r="1526" ht="12.75">
      <c r="AQ1526" s="7"/>
    </row>
    <row r="1527" ht="12.75">
      <c r="AQ1527" s="7"/>
    </row>
    <row r="1528" ht="12.75">
      <c r="AQ1528" s="7"/>
    </row>
    <row r="1529" ht="12.75">
      <c r="AQ1529" s="7"/>
    </row>
    <row r="1530" ht="12.75">
      <c r="AQ1530" s="7"/>
    </row>
    <row r="1531" ht="12.75">
      <c r="AQ1531" s="7"/>
    </row>
    <row r="1532" ht="12.75">
      <c r="AQ1532" s="7"/>
    </row>
    <row r="1533" ht="12.75">
      <c r="AQ1533" s="7"/>
    </row>
    <row r="1534" ht="12.75">
      <c r="AQ1534" s="7"/>
    </row>
    <row r="1535" ht="12.75">
      <c r="AQ1535" s="7"/>
    </row>
    <row r="1536" ht="12.75">
      <c r="AQ1536" s="7"/>
    </row>
    <row r="1537" ht="12.75">
      <c r="AQ1537" s="7"/>
    </row>
    <row r="1538" ht="12.75">
      <c r="AQ1538" s="7"/>
    </row>
    <row r="1539" ht="12.75">
      <c r="AQ1539" s="7"/>
    </row>
    <row r="1540" ht="12.75">
      <c r="AQ1540" s="7"/>
    </row>
    <row r="1541" ht="12.75">
      <c r="AQ1541" s="7"/>
    </row>
    <row r="1542" ht="12.75">
      <c r="AQ1542" s="7"/>
    </row>
    <row r="1543" ht="12.75">
      <c r="AQ1543" s="7"/>
    </row>
    <row r="1544" ht="12.75">
      <c r="AQ1544" s="7"/>
    </row>
    <row r="1545" ht="12.75">
      <c r="AQ1545" s="7"/>
    </row>
    <row r="1546" ht="12.75">
      <c r="AQ1546" s="7"/>
    </row>
    <row r="1547" ht="12.75">
      <c r="AQ1547" s="7"/>
    </row>
    <row r="1548" ht="12.75">
      <c r="AQ1548" s="7"/>
    </row>
    <row r="1549" ht="12.75">
      <c r="AQ1549" s="7"/>
    </row>
    <row r="1550" ht="12.75">
      <c r="AQ1550" s="7"/>
    </row>
    <row r="1551" ht="12.75">
      <c r="AQ1551" s="7"/>
    </row>
    <row r="1552" ht="12.75">
      <c r="AQ1552" s="7"/>
    </row>
    <row r="1553" ht="12.75">
      <c r="AQ1553" s="7"/>
    </row>
    <row r="1554" ht="12.75">
      <c r="AQ1554" s="7"/>
    </row>
    <row r="1555" ht="12.75">
      <c r="AQ1555" s="7"/>
    </row>
    <row r="1556" ht="12.75">
      <c r="AQ1556" s="7"/>
    </row>
    <row r="1557" ht="12.75">
      <c r="AQ1557" s="7"/>
    </row>
    <row r="1558" ht="12.75">
      <c r="AQ1558" s="7"/>
    </row>
    <row r="1559" ht="12.75">
      <c r="AQ1559" s="7"/>
    </row>
    <row r="1560" ht="12.75">
      <c r="AQ1560" s="7"/>
    </row>
    <row r="1561" ht="12.75">
      <c r="AQ1561" s="7"/>
    </row>
    <row r="1562" ht="12.75">
      <c r="AQ1562" s="7"/>
    </row>
    <row r="1563" ht="12.75">
      <c r="AQ1563" s="7"/>
    </row>
    <row r="1564" ht="12.75">
      <c r="AQ1564" s="7"/>
    </row>
    <row r="1565" ht="12.75">
      <c r="AQ1565" s="7"/>
    </row>
    <row r="1566" ht="12.75">
      <c r="AQ1566" s="7"/>
    </row>
    <row r="1567" ht="12.75">
      <c r="AQ1567" s="7"/>
    </row>
    <row r="1568" ht="12.75">
      <c r="AQ1568" s="7"/>
    </row>
    <row r="1569" ht="12.75">
      <c r="AQ1569" s="7"/>
    </row>
    <row r="1570" ht="12.75">
      <c r="AQ1570" s="7"/>
    </row>
    <row r="1571" ht="12.75">
      <c r="AQ1571" s="7"/>
    </row>
    <row r="1572" ht="12.75">
      <c r="AQ1572" s="7"/>
    </row>
    <row r="1573" ht="12.75">
      <c r="AQ1573" s="7"/>
    </row>
    <row r="1574" ht="12.75">
      <c r="AQ1574" s="7"/>
    </row>
  </sheetData>
  <sheetProtection/>
  <mergeCells count="20">
    <mergeCell ref="AH3:AJ3"/>
    <mergeCell ref="A2:AQ2"/>
    <mergeCell ref="P3:R3"/>
    <mergeCell ref="S3:U3"/>
    <mergeCell ref="AN3:AP3"/>
    <mergeCell ref="V3:X3"/>
    <mergeCell ref="Y3:AA3"/>
    <mergeCell ref="AB3:AD3"/>
    <mergeCell ref="AK3:AM3"/>
    <mergeCell ref="AE3:AG3"/>
    <mergeCell ref="F3:F4"/>
    <mergeCell ref="AQ3:AQ4"/>
    <mergeCell ref="A3:A4"/>
    <mergeCell ref="G3:I3"/>
    <mergeCell ref="B3:B4"/>
    <mergeCell ref="C3:C4"/>
    <mergeCell ref="D3:D4"/>
    <mergeCell ref="E3:E4"/>
    <mergeCell ref="J3:L3"/>
    <mergeCell ref="M3:O3"/>
  </mergeCells>
  <printOptions/>
  <pageMargins left="0.3937007874015748" right="0.3937007874015748" top="0.5905511811023623" bottom="0.3937007874015748" header="0.5118110236220472" footer="0.11811023622047245"/>
  <pageSetup horizontalDpi="600" verticalDpi="600" orientation="landscape" paperSize="9" scale="6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7"/>
  </sheetPr>
  <dimension ref="A1:BJ59"/>
  <sheetViews>
    <sheetView zoomScale="90" zoomScaleNormal="90" zoomScalePageLayoutView="0" workbookViewId="0" topLeftCell="A1">
      <pane ySplit="3" topLeftCell="A4" activePane="bottomLeft" state="frozen"/>
      <selection pane="topLeft" activeCell="AA1" sqref="AA1"/>
      <selection pane="bottomLeft" activeCell="A2" sqref="A2"/>
    </sheetView>
  </sheetViews>
  <sheetFormatPr defaultColWidth="9.140625" defaultRowHeight="12.75"/>
  <cols>
    <col min="1" max="1" width="36.00390625" style="287" customWidth="1"/>
    <col min="2" max="2" width="21.140625" style="284" customWidth="1"/>
    <col min="3" max="3" width="10.57421875" style="284" customWidth="1"/>
    <col min="4" max="4" width="18.28125" style="284" customWidth="1"/>
    <col min="5" max="5" width="20.00390625" style="284" customWidth="1"/>
    <col min="6" max="6" width="13.57421875" style="284" customWidth="1"/>
    <col min="7" max="7" width="14.8515625" style="285" bestFit="1" customWidth="1"/>
    <col min="8" max="8" width="14.00390625" style="285" bestFit="1" customWidth="1"/>
    <col min="9" max="9" width="15.421875" style="285" customWidth="1"/>
    <col min="10" max="10" width="15.421875" style="285" bestFit="1" customWidth="1"/>
    <col min="11" max="11" width="14.00390625" style="285" bestFit="1" customWidth="1"/>
    <col min="12" max="13" width="15.421875" style="285" bestFit="1" customWidth="1"/>
    <col min="14" max="14" width="14.00390625" style="285" bestFit="1" customWidth="1"/>
    <col min="15" max="15" width="16.7109375" style="285" bestFit="1" customWidth="1"/>
    <col min="16" max="16" width="15.421875" style="285" bestFit="1" customWidth="1"/>
    <col min="17" max="17" width="14.8515625" style="285" bestFit="1" customWidth="1"/>
    <col min="18" max="18" width="15.421875" style="285" bestFit="1" customWidth="1"/>
    <col min="19" max="20" width="14.8515625" style="285" bestFit="1" customWidth="1"/>
    <col min="21" max="21" width="15.421875" style="285" bestFit="1" customWidth="1"/>
    <col min="22" max="23" width="14.8515625" style="285" bestFit="1" customWidth="1"/>
    <col min="24" max="25" width="15.421875" style="285" bestFit="1" customWidth="1"/>
    <col min="26" max="26" width="14.8515625" style="285" bestFit="1" customWidth="1"/>
    <col min="27" max="27" width="15.421875" style="285" bestFit="1" customWidth="1"/>
    <col min="28" max="29" width="14.8515625" style="285" bestFit="1" customWidth="1"/>
    <col min="30" max="31" width="15.421875" style="285" bestFit="1" customWidth="1"/>
    <col min="32" max="32" width="14.8515625" style="285" bestFit="1" customWidth="1"/>
    <col min="33" max="33" width="15.421875" style="285" bestFit="1" customWidth="1"/>
    <col min="34" max="34" width="15.421875" style="286" bestFit="1" customWidth="1"/>
    <col min="35" max="35" width="14.8515625" style="286" bestFit="1" customWidth="1"/>
    <col min="36" max="36" width="16.7109375" style="286" bestFit="1" customWidth="1"/>
    <col min="37" max="37" width="15.421875" style="285" bestFit="1" customWidth="1"/>
    <col min="38" max="38" width="14.8515625" style="285" bestFit="1" customWidth="1"/>
    <col min="39" max="39" width="16.7109375" style="285" bestFit="1" customWidth="1"/>
    <col min="40" max="40" width="15.421875" style="285" bestFit="1" customWidth="1"/>
    <col min="41" max="41" width="14.8515625" style="285" bestFit="1" customWidth="1"/>
    <col min="42" max="42" width="16.7109375" style="285" bestFit="1" customWidth="1"/>
    <col min="43" max="43" width="42.00390625" style="284" customWidth="1"/>
    <col min="44" max="44" width="13.00390625" style="285" bestFit="1" customWidth="1"/>
    <col min="45" max="16384" width="9.140625" style="285" customWidth="1"/>
  </cols>
  <sheetData>
    <row r="1" spans="1:43" s="96" customFormat="1" ht="69.75" customHeight="1" thickBot="1">
      <c r="A1" s="272"/>
      <c r="B1" s="166"/>
      <c r="C1" s="423" t="s">
        <v>899</v>
      </c>
      <c r="D1" s="423"/>
      <c r="E1" s="423"/>
      <c r="F1" s="423"/>
      <c r="G1" s="273"/>
      <c r="H1" s="274"/>
      <c r="I1" s="274"/>
      <c r="J1" s="273"/>
      <c r="K1" s="274"/>
      <c r="L1" s="274"/>
      <c r="M1" s="273"/>
      <c r="N1" s="274"/>
      <c r="O1" s="274"/>
      <c r="P1" s="273"/>
      <c r="Q1" s="274"/>
      <c r="R1" s="274"/>
      <c r="S1" s="273"/>
      <c r="T1" s="274"/>
      <c r="U1" s="274"/>
      <c r="V1" s="273"/>
      <c r="W1" s="274"/>
      <c r="X1" s="274"/>
      <c r="Y1" s="273"/>
      <c r="Z1" s="274"/>
      <c r="AA1" s="274"/>
      <c r="AB1" s="275"/>
      <c r="AC1" s="274"/>
      <c r="AD1" s="274"/>
      <c r="AE1" s="274"/>
      <c r="AF1" s="274"/>
      <c r="AG1" s="274"/>
      <c r="AH1" s="276"/>
      <c r="AI1" s="276"/>
      <c r="AJ1" s="276"/>
      <c r="AK1" s="274"/>
      <c r="AL1" s="274"/>
      <c r="AM1" s="274"/>
      <c r="AN1" s="274"/>
      <c r="AO1" s="274"/>
      <c r="AP1" s="274"/>
      <c r="AQ1" s="169"/>
    </row>
    <row r="2" spans="1:43" s="278" customFormat="1" ht="36" customHeight="1">
      <c r="A2" s="277" t="s">
        <v>1035</v>
      </c>
      <c r="B2" s="445" t="s">
        <v>778</v>
      </c>
      <c r="C2" s="445" t="s">
        <v>779</v>
      </c>
      <c r="D2" s="445" t="s">
        <v>780</v>
      </c>
      <c r="E2" s="445" t="s">
        <v>880</v>
      </c>
      <c r="F2" s="445" t="s">
        <v>782</v>
      </c>
      <c r="G2" s="437" t="s">
        <v>992</v>
      </c>
      <c r="H2" s="437"/>
      <c r="I2" s="437"/>
      <c r="J2" s="444" t="s">
        <v>993</v>
      </c>
      <c r="K2" s="444"/>
      <c r="L2" s="444"/>
      <c r="M2" s="437" t="s">
        <v>994</v>
      </c>
      <c r="N2" s="437"/>
      <c r="O2" s="437"/>
      <c r="P2" s="437" t="s">
        <v>995</v>
      </c>
      <c r="Q2" s="437"/>
      <c r="R2" s="437"/>
      <c r="S2" s="437" t="s">
        <v>996</v>
      </c>
      <c r="T2" s="437"/>
      <c r="U2" s="437"/>
      <c r="V2" s="437" t="s">
        <v>997</v>
      </c>
      <c r="W2" s="437"/>
      <c r="X2" s="437"/>
      <c r="Y2" s="437" t="s">
        <v>998</v>
      </c>
      <c r="Z2" s="437"/>
      <c r="AA2" s="437"/>
      <c r="AB2" s="437" t="s">
        <v>999</v>
      </c>
      <c r="AC2" s="437"/>
      <c r="AD2" s="437"/>
      <c r="AE2" s="437" t="s">
        <v>1000</v>
      </c>
      <c r="AF2" s="437"/>
      <c r="AG2" s="437"/>
      <c r="AH2" s="440" t="s">
        <v>1001</v>
      </c>
      <c r="AI2" s="440"/>
      <c r="AJ2" s="440"/>
      <c r="AK2" s="441" t="s">
        <v>1002</v>
      </c>
      <c r="AL2" s="442"/>
      <c r="AM2" s="443"/>
      <c r="AN2" s="441" t="s">
        <v>1003</v>
      </c>
      <c r="AO2" s="442"/>
      <c r="AP2" s="443"/>
      <c r="AQ2" s="438" t="s">
        <v>991</v>
      </c>
    </row>
    <row r="3" spans="1:43" s="90" customFormat="1" ht="48" customHeight="1" thickBot="1">
      <c r="A3" s="279" t="s">
        <v>783</v>
      </c>
      <c r="B3" s="446"/>
      <c r="C3" s="446"/>
      <c r="D3" s="446"/>
      <c r="E3" s="446"/>
      <c r="F3" s="446"/>
      <c r="G3" s="280" t="s">
        <v>377</v>
      </c>
      <c r="H3" s="281" t="s">
        <v>125</v>
      </c>
      <c r="I3" s="281" t="s">
        <v>140</v>
      </c>
      <c r="J3" s="280" t="s">
        <v>377</v>
      </c>
      <c r="K3" s="281" t="s">
        <v>125</v>
      </c>
      <c r="L3" s="281" t="s">
        <v>140</v>
      </c>
      <c r="M3" s="280" t="s">
        <v>377</v>
      </c>
      <c r="N3" s="281" t="s">
        <v>125</v>
      </c>
      <c r="O3" s="281" t="s">
        <v>140</v>
      </c>
      <c r="P3" s="280" t="s">
        <v>377</v>
      </c>
      <c r="Q3" s="281" t="s">
        <v>125</v>
      </c>
      <c r="R3" s="281" t="s">
        <v>140</v>
      </c>
      <c r="S3" s="280" t="s">
        <v>377</v>
      </c>
      <c r="T3" s="281" t="s">
        <v>125</v>
      </c>
      <c r="U3" s="281" t="s">
        <v>140</v>
      </c>
      <c r="V3" s="280" t="s">
        <v>377</v>
      </c>
      <c r="W3" s="281" t="s">
        <v>125</v>
      </c>
      <c r="X3" s="281" t="s">
        <v>140</v>
      </c>
      <c r="Y3" s="280" t="s">
        <v>377</v>
      </c>
      <c r="Z3" s="281" t="s">
        <v>125</v>
      </c>
      <c r="AA3" s="281" t="s">
        <v>140</v>
      </c>
      <c r="AB3" s="280" t="s">
        <v>377</v>
      </c>
      <c r="AC3" s="281" t="s">
        <v>125</v>
      </c>
      <c r="AD3" s="281" t="s">
        <v>140</v>
      </c>
      <c r="AE3" s="280" t="s">
        <v>377</v>
      </c>
      <c r="AF3" s="281" t="s">
        <v>125</v>
      </c>
      <c r="AG3" s="281" t="s">
        <v>140</v>
      </c>
      <c r="AH3" s="282" t="s">
        <v>377</v>
      </c>
      <c r="AI3" s="283" t="s">
        <v>125</v>
      </c>
      <c r="AJ3" s="283" t="s">
        <v>140</v>
      </c>
      <c r="AK3" s="280" t="s">
        <v>377</v>
      </c>
      <c r="AL3" s="281" t="s">
        <v>125</v>
      </c>
      <c r="AM3" s="281" t="s">
        <v>140</v>
      </c>
      <c r="AN3" s="280" t="s">
        <v>377</v>
      </c>
      <c r="AO3" s="281" t="s">
        <v>125</v>
      </c>
      <c r="AP3" s="281" t="s">
        <v>140</v>
      </c>
      <c r="AQ3" s="439"/>
    </row>
    <row r="4" spans="1:43" s="298" customFormat="1" ht="30" customHeight="1">
      <c r="A4" s="288" t="s">
        <v>902</v>
      </c>
      <c r="B4" s="289" t="s">
        <v>903</v>
      </c>
      <c r="C4" s="289" t="s">
        <v>904</v>
      </c>
      <c r="D4" s="289" t="s">
        <v>905</v>
      </c>
      <c r="E4" s="289" t="s">
        <v>906</v>
      </c>
      <c r="F4" s="290">
        <v>44260</v>
      </c>
      <c r="G4" s="291">
        <v>38927.69</v>
      </c>
      <c r="H4" s="291">
        <v>20755.43</v>
      </c>
      <c r="I4" s="291">
        <v>59683.12</v>
      </c>
      <c r="J4" s="291">
        <v>25072.24</v>
      </c>
      <c r="K4" s="291">
        <v>42075.89</v>
      </c>
      <c r="L4" s="291">
        <v>67148.13</v>
      </c>
      <c r="M4" s="291">
        <v>32909.72</v>
      </c>
      <c r="N4" s="291">
        <f>O4-M4</f>
        <v>31237.61</v>
      </c>
      <c r="O4" s="292">
        <v>64147.33</v>
      </c>
      <c r="P4" s="291">
        <v>33838.4</v>
      </c>
      <c r="Q4" s="293">
        <v>18496.75</v>
      </c>
      <c r="R4" s="293">
        <v>52335.15</v>
      </c>
      <c r="S4" s="293">
        <f>U4-T4</f>
        <v>33487.83</v>
      </c>
      <c r="T4" s="293">
        <v>26835.03</v>
      </c>
      <c r="U4" s="292">
        <v>60322.86</v>
      </c>
      <c r="V4" s="293">
        <f>X4-W4</f>
        <v>33487.83</v>
      </c>
      <c r="W4" s="293">
        <v>26888.39</v>
      </c>
      <c r="X4" s="292">
        <v>60376.22</v>
      </c>
      <c r="Y4" s="293">
        <v>39400.87</v>
      </c>
      <c r="Z4" s="293">
        <v>21615.61</v>
      </c>
      <c r="AA4" s="293">
        <v>61016.48</v>
      </c>
      <c r="AB4" s="291">
        <v>39400.87</v>
      </c>
      <c r="AC4" s="294">
        <f>AD4-AB4</f>
        <v>21615.61</v>
      </c>
      <c r="AD4" s="335">
        <v>61016.48</v>
      </c>
      <c r="AE4" s="295">
        <v>59604.74</v>
      </c>
      <c r="AF4" s="294">
        <f>AG4-AE4</f>
        <v>52963.32</v>
      </c>
      <c r="AG4" s="335">
        <v>112568.06</v>
      </c>
      <c r="AH4" s="342">
        <v>50077.22</v>
      </c>
      <c r="AI4" s="343">
        <v>25334.41</v>
      </c>
      <c r="AJ4" s="294">
        <v>75411.63</v>
      </c>
      <c r="AK4" s="296">
        <v>44249.98</v>
      </c>
      <c r="AL4" s="294">
        <f>AM4-AK4</f>
        <v>23559.43</v>
      </c>
      <c r="AM4" s="335">
        <v>67809.41</v>
      </c>
      <c r="AN4" s="348">
        <v>44432.15</v>
      </c>
      <c r="AO4" s="348">
        <f>AP4-AN4</f>
        <v>23559.43</v>
      </c>
      <c r="AP4" s="348">
        <v>67991.58</v>
      </c>
      <c r="AQ4" s="349" t="s">
        <v>1070</v>
      </c>
    </row>
    <row r="5" spans="1:43" s="298" customFormat="1" ht="30" customHeight="1">
      <c r="A5" s="299" t="s">
        <v>907</v>
      </c>
      <c r="B5" s="300" t="s">
        <v>908</v>
      </c>
      <c r="C5" s="300" t="s">
        <v>732</v>
      </c>
      <c r="D5" s="300" t="s">
        <v>909</v>
      </c>
      <c r="E5" s="300" t="s">
        <v>910</v>
      </c>
      <c r="F5" s="301">
        <v>44348</v>
      </c>
      <c r="G5" s="302">
        <f>I5-H5</f>
        <v>12121.12</v>
      </c>
      <c r="H5" s="302">
        <v>3023.5</v>
      </c>
      <c r="I5" s="303">
        <v>15144.62</v>
      </c>
      <c r="J5" s="302">
        <f>L5-K5</f>
        <v>12121.12</v>
      </c>
      <c r="K5" s="302">
        <v>3023.5</v>
      </c>
      <c r="L5" s="303">
        <v>15144.62</v>
      </c>
      <c r="M5" s="302">
        <f>O5-N5</f>
        <v>12121.12</v>
      </c>
      <c r="N5" s="302">
        <v>3023.5</v>
      </c>
      <c r="O5" s="303">
        <v>15144.62</v>
      </c>
      <c r="P5" s="302">
        <f>R5-Q5</f>
        <v>12121.12</v>
      </c>
      <c r="Q5" s="302">
        <v>3023.5</v>
      </c>
      <c r="R5" s="303">
        <v>15144.62</v>
      </c>
      <c r="S5" s="302">
        <f>U5-T5</f>
        <v>12121.12</v>
      </c>
      <c r="T5" s="302">
        <v>3023.5</v>
      </c>
      <c r="U5" s="303">
        <v>15144.62</v>
      </c>
      <c r="V5" s="304">
        <v>12121.12</v>
      </c>
      <c r="W5" s="304">
        <f>X5-V5</f>
        <v>8923.56</v>
      </c>
      <c r="X5" s="303">
        <v>21044.68</v>
      </c>
      <c r="Y5" s="304">
        <f>AA5-Z5</f>
        <v>11334.449999999999</v>
      </c>
      <c r="Z5" s="304">
        <v>2821.93</v>
      </c>
      <c r="AA5" s="304">
        <v>14156.38</v>
      </c>
      <c r="AB5" s="302" t="s">
        <v>881</v>
      </c>
      <c r="AC5" s="305" t="s">
        <v>881</v>
      </c>
      <c r="AD5" s="305" t="s">
        <v>881</v>
      </c>
      <c r="AE5" s="305" t="s">
        <v>881</v>
      </c>
      <c r="AF5" s="302" t="s">
        <v>881</v>
      </c>
      <c r="AG5" s="305" t="s">
        <v>881</v>
      </c>
      <c r="AH5" s="305" t="s">
        <v>881</v>
      </c>
      <c r="AI5" s="305" t="s">
        <v>881</v>
      </c>
      <c r="AJ5" s="302" t="s">
        <v>881</v>
      </c>
      <c r="AK5" s="305" t="s">
        <v>881</v>
      </c>
      <c r="AL5" s="305" t="s">
        <v>881</v>
      </c>
      <c r="AM5" s="305" t="s">
        <v>881</v>
      </c>
      <c r="AN5" s="302" t="s">
        <v>881</v>
      </c>
      <c r="AO5" s="305" t="s">
        <v>881</v>
      </c>
      <c r="AP5" s="305" t="s">
        <v>881</v>
      </c>
      <c r="AQ5" s="306" t="s">
        <v>1066</v>
      </c>
    </row>
    <row r="6" spans="1:43" s="298" customFormat="1" ht="30" customHeight="1">
      <c r="A6" s="299" t="s">
        <v>911</v>
      </c>
      <c r="B6" s="300" t="s">
        <v>912</v>
      </c>
      <c r="C6" s="300" t="s">
        <v>913</v>
      </c>
      <c r="D6" s="300" t="s">
        <v>914</v>
      </c>
      <c r="E6" s="300" t="s">
        <v>915</v>
      </c>
      <c r="F6" s="301">
        <v>41275</v>
      </c>
      <c r="G6" s="304">
        <v>12586.6</v>
      </c>
      <c r="H6" s="304">
        <f>I6-G6</f>
        <v>3880.909999999998</v>
      </c>
      <c r="I6" s="346">
        <v>16467.51</v>
      </c>
      <c r="J6" s="304">
        <v>12586.6</v>
      </c>
      <c r="K6" s="304">
        <f>L6-J6</f>
        <v>3880.909999999998</v>
      </c>
      <c r="L6" s="346">
        <v>16467.51</v>
      </c>
      <c r="M6" s="304">
        <v>12586.6</v>
      </c>
      <c r="N6" s="304">
        <f>O6-M6</f>
        <v>3880.909999999998</v>
      </c>
      <c r="O6" s="346">
        <v>16467.51</v>
      </c>
      <c r="P6" s="304">
        <v>12586.6</v>
      </c>
      <c r="Q6" s="304">
        <f>R6-P6</f>
        <v>3880.909999999998</v>
      </c>
      <c r="R6" s="346">
        <v>16467.51</v>
      </c>
      <c r="S6" s="304">
        <v>14448.33</v>
      </c>
      <c r="T6" s="304">
        <f>U6-S6</f>
        <v>4454.969999999999</v>
      </c>
      <c r="U6" s="346">
        <v>18903.3</v>
      </c>
      <c r="V6" s="304">
        <v>14448.33</v>
      </c>
      <c r="W6" s="304">
        <f>X6-V6</f>
        <v>4454.969999999999</v>
      </c>
      <c r="X6" s="346">
        <v>18903.3</v>
      </c>
      <c r="Y6" s="304">
        <v>14448.33</v>
      </c>
      <c r="Z6" s="304">
        <f>AA6-Y6</f>
        <v>4454.969999999999</v>
      </c>
      <c r="AA6" s="346">
        <v>18903.3</v>
      </c>
      <c r="AB6" s="304">
        <v>14448.33</v>
      </c>
      <c r="AC6" s="307">
        <f>AD6-AB6</f>
        <v>4454.969999999999</v>
      </c>
      <c r="AD6" s="346">
        <v>18903.3</v>
      </c>
      <c r="AE6" s="307">
        <v>14448.33</v>
      </c>
      <c r="AF6" s="307">
        <f>AG6-AE6</f>
        <v>4454.969999999999</v>
      </c>
      <c r="AG6" s="346">
        <v>18903.3</v>
      </c>
      <c r="AH6" s="307">
        <v>14448.33</v>
      </c>
      <c r="AI6" s="307">
        <f>AJ6-AH6</f>
        <v>3378.6000000000004</v>
      </c>
      <c r="AJ6" s="307">
        <v>17826.93</v>
      </c>
      <c r="AK6" s="307">
        <v>14448.33</v>
      </c>
      <c r="AL6" s="307">
        <f>AM6-AK6</f>
        <v>3378.6000000000004</v>
      </c>
      <c r="AM6" s="307">
        <v>17826.93</v>
      </c>
      <c r="AN6" s="307">
        <v>14448.33</v>
      </c>
      <c r="AO6" s="307">
        <f>AP6-AN6</f>
        <v>3378.6000000000004</v>
      </c>
      <c r="AP6" s="307">
        <v>17826.93</v>
      </c>
      <c r="AQ6" s="306" t="s">
        <v>1082</v>
      </c>
    </row>
    <row r="7" spans="1:43" s="309" customFormat="1" ht="30" customHeight="1">
      <c r="A7" s="299" t="s">
        <v>916</v>
      </c>
      <c r="B7" s="300" t="s">
        <v>917</v>
      </c>
      <c r="C7" s="300" t="s">
        <v>918</v>
      </c>
      <c r="D7" s="300" t="s">
        <v>919</v>
      </c>
      <c r="E7" s="308" t="s">
        <v>1064</v>
      </c>
      <c r="F7" s="301">
        <v>42736</v>
      </c>
      <c r="G7" s="302">
        <v>12536.52</v>
      </c>
      <c r="H7" s="302">
        <f>I7-G7</f>
        <v>5036.32</v>
      </c>
      <c r="I7" s="303">
        <v>17572.84</v>
      </c>
      <c r="J7" s="302">
        <v>12536.52</v>
      </c>
      <c r="K7" s="302">
        <f>L7-J7</f>
        <v>5036.32</v>
      </c>
      <c r="L7" s="303">
        <v>17572.84</v>
      </c>
      <c r="M7" s="302">
        <v>12536.52</v>
      </c>
      <c r="N7" s="302">
        <f>O7-M7</f>
        <v>5036.32</v>
      </c>
      <c r="O7" s="303">
        <v>17572.84</v>
      </c>
      <c r="P7" s="302">
        <v>13017.77</v>
      </c>
      <c r="Q7" s="302">
        <f>R7-P7</f>
        <v>5237.779999999999</v>
      </c>
      <c r="R7" s="303">
        <v>18255.55</v>
      </c>
      <c r="S7" s="302">
        <v>13270.27</v>
      </c>
      <c r="T7" s="302">
        <f>U7-S7</f>
        <v>5237.779999999999</v>
      </c>
      <c r="U7" s="303">
        <v>18508.05</v>
      </c>
      <c r="V7" s="302">
        <v>13144.02</v>
      </c>
      <c r="W7" s="302">
        <f>X7-V7</f>
        <v>5237.779999999999</v>
      </c>
      <c r="X7" s="303">
        <v>18381.8</v>
      </c>
      <c r="Y7" s="302">
        <v>13519.38</v>
      </c>
      <c r="Z7" s="302">
        <f>AA7-Y7</f>
        <v>5394.910000000002</v>
      </c>
      <c r="AA7" s="303">
        <v>18914.29</v>
      </c>
      <c r="AB7" s="302">
        <v>13519.38</v>
      </c>
      <c r="AC7" s="302">
        <f>AD7-AB7</f>
        <v>5394.910000000002</v>
      </c>
      <c r="AD7" s="303">
        <v>18914.29</v>
      </c>
      <c r="AE7" s="302">
        <v>13519.38</v>
      </c>
      <c r="AF7" s="302">
        <f>AG7-AE7</f>
        <v>5394.910000000002</v>
      </c>
      <c r="AG7" s="303">
        <v>18914.29</v>
      </c>
      <c r="AH7" s="307">
        <v>13872.5</v>
      </c>
      <c r="AI7" s="307">
        <f>AJ7-AH7</f>
        <v>5542.73</v>
      </c>
      <c r="AJ7" s="307">
        <v>19415.23</v>
      </c>
      <c r="AK7" s="307">
        <v>13872.5</v>
      </c>
      <c r="AL7" s="307">
        <f>AM7-AK7</f>
        <v>5542.73</v>
      </c>
      <c r="AM7" s="307">
        <v>19415.23</v>
      </c>
      <c r="AN7" s="307">
        <v>13872.5</v>
      </c>
      <c r="AO7" s="307">
        <f>AP7-AN7</f>
        <v>5542.73</v>
      </c>
      <c r="AP7" s="307">
        <v>19415.23</v>
      </c>
      <c r="AQ7" s="297" t="s">
        <v>881</v>
      </c>
    </row>
    <row r="8" spans="1:62" s="298" customFormat="1" ht="30" customHeight="1">
      <c r="A8" s="299" t="s">
        <v>787</v>
      </c>
      <c r="B8" s="300" t="s">
        <v>920</v>
      </c>
      <c r="C8" s="300" t="s">
        <v>35</v>
      </c>
      <c r="D8" s="300" t="s">
        <v>789</v>
      </c>
      <c r="E8" s="300" t="s">
        <v>790</v>
      </c>
      <c r="F8" s="301">
        <v>43581</v>
      </c>
      <c r="G8" s="302">
        <f>I8-H8</f>
        <v>13032.77</v>
      </c>
      <c r="H8" s="302">
        <v>5461</v>
      </c>
      <c r="I8" s="303">
        <v>18493.77</v>
      </c>
      <c r="J8" s="302">
        <f>L8-K8</f>
        <v>13032.77</v>
      </c>
      <c r="K8" s="302">
        <v>5701.84</v>
      </c>
      <c r="L8" s="303">
        <v>18734.61</v>
      </c>
      <c r="M8" s="302">
        <f>O8-N8</f>
        <v>13032.77</v>
      </c>
      <c r="N8" s="302">
        <v>5701.84</v>
      </c>
      <c r="O8" s="303">
        <v>18734.61</v>
      </c>
      <c r="P8" s="302">
        <f>R8-Q8</f>
        <v>13032.77</v>
      </c>
      <c r="Q8" s="302">
        <v>5701.84</v>
      </c>
      <c r="R8" s="303">
        <v>18734.61</v>
      </c>
      <c r="S8" s="302">
        <f>U8-T8</f>
        <v>13032.769999999999</v>
      </c>
      <c r="T8" s="302">
        <v>6127.65</v>
      </c>
      <c r="U8" s="303">
        <v>19160.42</v>
      </c>
      <c r="V8" s="302">
        <v>13814.8</v>
      </c>
      <c r="W8" s="302">
        <v>6469.79</v>
      </c>
      <c r="X8" s="303">
        <v>20284.59</v>
      </c>
      <c r="Y8" s="302">
        <v>14240.61</v>
      </c>
      <c r="Z8" s="302">
        <f>AA8-Y8</f>
        <v>8866.849999999999</v>
      </c>
      <c r="AA8" s="302">
        <v>23107.46</v>
      </c>
      <c r="AB8" s="302" t="s">
        <v>1070</v>
      </c>
      <c r="AC8" s="302" t="s">
        <v>1070</v>
      </c>
      <c r="AD8" s="302" t="s">
        <v>1070</v>
      </c>
      <c r="AE8" s="302" t="s">
        <v>1070</v>
      </c>
      <c r="AF8" s="302" t="s">
        <v>1070</v>
      </c>
      <c r="AG8" s="302" t="s">
        <v>1070</v>
      </c>
      <c r="AH8" s="302" t="s">
        <v>1070</v>
      </c>
      <c r="AI8" s="302" t="s">
        <v>1070</v>
      </c>
      <c r="AJ8" s="302" t="s">
        <v>1070</v>
      </c>
      <c r="AK8" s="302" t="s">
        <v>1070</v>
      </c>
      <c r="AL8" s="302" t="s">
        <v>1070</v>
      </c>
      <c r="AM8" s="302" t="s">
        <v>1070</v>
      </c>
      <c r="AN8" s="302" t="s">
        <v>1070</v>
      </c>
      <c r="AO8" s="302" t="s">
        <v>1070</v>
      </c>
      <c r="AP8" s="302" t="s">
        <v>1070</v>
      </c>
      <c r="AQ8" s="297" t="s">
        <v>1054</v>
      </c>
      <c r="AR8" s="311"/>
      <c r="AS8" s="311"/>
      <c r="AT8" s="311"/>
      <c r="AU8" s="311"/>
      <c r="AV8" s="311"/>
      <c r="AW8" s="311"/>
      <c r="AX8" s="311"/>
      <c r="AY8" s="311"/>
      <c r="AZ8" s="311"/>
      <c r="BA8" s="311"/>
      <c r="BB8" s="311"/>
      <c r="BC8" s="311"/>
      <c r="BD8" s="311"/>
      <c r="BE8" s="311"/>
      <c r="BF8" s="311"/>
      <c r="BG8" s="311"/>
      <c r="BH8" s="311"/>
      <c r="BI8" s="311"/>
      <c r="BJ8" s="311"/>
    </row>
    <row r="9" spans="1:62" s="298" customFormat="1" ht="30" customHeight="1">
      <c r="A9" s="299" t="s">
        <v>787</v>
      </c>
      <c r="B9" s="300" t="s">
        <v>920</v>
      </c>
      <c r="C9" s="300" t="s">
        <v>732</v>
      </c>
      <c r="D9" s="300" t="s">
        <v>789</v>
      </c>
      <c r="E9" s="312" t="s">
        <v>1053</v>
      </c>
      <c r="F9" s="301">
        <v>44774</v>
      </c>
      <c r="G9" s="302" t="s">
        <v>881</v>
      </c>
      <c r="H9" s="302" t="s">
        <v>881</v>
      </c>
      <c r="I9" s="302" t="s">
        <v>881</v>
      </c>
      <c r="J9" s="302" t="s">
        <v>881</v>
      </c>
      <c r="K9" s="302" t="s">
        <v>881</v>
      </c>
      <c r="L9" s="302" t="s">
        <v>881</v>
      </c>
      <c r="M9" s="302" t="s">
        <v>881</v>
      </c>
      <c r="N9" s="302" t="s">
        <v>881</v>
      </c>
      <c r="O9" s="302" t="s">
        <v>881</v>
      </c>
      <c r="P9" s="302" t="s">
        <v>881</v>
      </c>
      <c r="Q9" s="302" t="s">
        <v>881</v>
      </c>
      <c r="R9" s="302" t="s">
        <v>881</v>
      </c>
      <c r="S9" s="302" t="s">
        <v>881</v>
      </c>
      <c r="T9" s="302" t="s">
        <v>881</v>
      </c>
      <c r="U9" s="302" t="s">
        <v>881</v>
      </c>
      <c r="V9" s="302" t="s">
        <v>881</v>
      </c>
      <c r="W9" s="302" t="s">
        <v>881</v>
      </c>
      <c r="X9" s="302" t="s">
        <v>881</v>
      </c>
      <c r="Y9" s="302" t="s">
        <v>881</v>
      </c>
      <c r="Z9" s="302" t="s">
        <v>881</v>
      </c>
      <c r="AA9" s="302" t="s">
        <v>881</v>
      </c>
      <c r="AB9" s="302">
        <v>13814.8</v>
      </c>
      <c r="AC9" s="302">
        <v>6469.79</v>
      </c>
      <c r="AD9" s="303">
        <v>20284.59</v>
      </c>
      <c r="AE9" s="302">
        <v>13814.8</v>
      </c>
      <c r="AF9" s="302">
        <v>6469.79</v>
      </c>
      <c r="AG9" s="303">
        <v>20284.59</v>
      </c>
      <c r="AH9" s="302">
        <v>13814.8</v>
      </c>
      <c r="AI9" s="302">
        <v>6469.79</v>
      </c>
      <c r="AJ9" s="303">
        <v>20284.59</v>
      </c>
      <c r="AK9" s="302">
        <v>13814.8</v>
      </c>
      <c r="AL9" s="302">
        <v>6469.79</v>
      </c>
      <c r="AM9" s="303">
        <v>20284.59</v>
      </c>
      <c r="AN9" s="310">
        <v>13814.8</v>
      </c>
      <c r="AO9" s="305">
        <v>12609.7</v>
      </c>
      <c r="AP9" s="305">
        <v>26424.5</v>
      </c>
      <c r="AQ9" s="297" t="s">
        <v>881</v>
      </c>
      <c r="AR9" s="311"/>
      <c r="AS9" s="311"/>
      <c r="AT9" s="311"/>
      <c r="AU9" s="311"/>
      <c r="AV9" s="311"/>
      <c r="AW9" s="311"/>
      <c r="AX9" s="311"/>
      <c r="AY9" s="311"/>
      <c r="AZ9" s="311"/>
      <c r="BA9" s="311"/>
      <c r="BB9" s="311"/>
      <c r="BC9" s="311"/>
      <c r="BD9" s="311"/>
      <c r="BE9" s="311"/>
      <c r="BF9" s="311"/>
      <c r="BG9" s="311"/>
      <c r="BH9" s="311"/>
      <c r="BI9" s="311"/>
      <c r="BJ9" s="311"/>
    </row>
    <row r="10" spans="1:62" s="298" customFormat="1" ht="30" customHeight="1">
      <c r="A10" s="299" t="s">
        <v>1017</v>
      </c>
      <c r="B10" s="300" t="s">
        <v>1020</v>
      </c>
      <c r="C10" s="300" t="s">
        <v>14</v>
      </c>
      <c r="D10" s="300" t="s">
        <v>1018</v>
      </c>
      <c r="E10" s="308" t="s">
        <v>1040</v>
      </c>
      <c r="F10" s="301">
        <v>44622</v>
      </c>
      <c r="G10" s="302" t="s">
        <v>881</v>
      </c>
      <c r="H10" s="302" t="s">
        <v>881</v>
      </c>
      <c r="I10" s="302" t="s">
        <v>881</v>
      </c>
      <c r="J10" s="302" t="s">
        <v>881</v>
      </c>
      <c r="K10" s="302" t="s">
        <v>881</v>
      </c>
      <c r="L10" s="302" t="s">
        <v>881</v>
      </c>
      <c r="M10" s="302">
        <v>4900.15</v>
      </c>
      <c r="N10" s="302">
        <f>O10-M10</f>
        <v>1158.54</v>
      </c>
      <c r="O10" s="303">
        <v>6058.69</v>
      </c>
      <c r="P10" s="302">
        <v>5356.36</v>
      </c>
      <c r="Q10" s="302">
        <f aca="true" t="shared" si="0" ref="Q10:Q16">R10-P10</f>
        <v>995.29</v>
      </c>
      <c r="R10" s="302">
        <v>6351.65</v>
      </c>
      <c r="S10" s="302">
        <v>5428.39</v>
      </c>
      <c r="T10" s="302">
        <f>U10-S10</f>
        <v>1007.3199999999997</v>
      </c>
      <c r="U10" s="303">
        <v>6435.71</v>
      </c>
      <c r="V10" s="302">
        <v>5501.43</v>
      </c>
      <c r="W10" s="302">
        <f>X10-V10</f>
        <v>1019.5199999999995</v>
      </c>
      <c r="X10" s="302">
        <v>6520.95</v>
      </c>
      <c r="Y10" s="302">
        <v>5575.49</v>
      </c>
      <c r="Z10" s="302">
        <f>AA10-Y10</f>
        <v>1031.8900000000003</v>
      </c>
      <c r="AA10" s="302">
        <v>6607.38</v>
      </c>
      <c r="AB10" s="302">
        <v>5633.42</v>
      </c>
      <c r="AC10" s="305">
        <f>AD10-AB10</f>
        <v>1041.5599999999995</v>
      </c>
      <c r="AD10" s="305">
        <v>6674.98</v>
      </c>
      <c r="AE10" s="302">
        <v>5633.42</v>
      </c>
      <c r="AF10" s="305">
        <f>AG10-AE10</f>
        <v>1041.5599999999995</v>
      </c>
      <c r="AG10" s="305">
        <v>6674.98</v>
      </c>
      <c r="AH10" s="310">
        <f>AJ10-AI10</f>
        <v>9611.72</v>
      </c>
      <c r="AI10" s="305">
        <v>971.95</v>
      </c>
      <c r="AJ10" s="303">
        <v>10583.67</v>
      </c>
      <c r="AK10" s="310">
        <v>6031.25</v>
      </c>
      <c r="AL10" s="305">
        <f>AM10-AK10</f>
        <v>1108</v>
      </c>
      <c r="AM10" s="305">
        <v>7139.25</v>
      </c>
      <c r="AN10" s="338">
        <v>6163.43</v>
      </c>
      <c r="AO10" s="354">
        <f>AP10-AN10</f>
        <v>8745.529999999999</v>
      </c>
      <c r="AP10" s="354">
        <v>14908.96</v>
      </c>
      <c r="AQ10" s="349" t="s">
        <v>1070</v>
      </c>
      <c r="AR10" s="311"/>
      <c r="AS10" s="311"/>
      <c r="AT10" s="311"/>
      <c r="AU10" s="311"/>
      <c r="AV10" s="311"/>
      <c r="AW10" s="311"/>
      <c r="AX10" s="311"/>
      <c r="AY10" s="311"/>
      <c r="AZ10" s="311"/>
      <c r="BA10" s="311"/>
      <c r="BB10" s="311"/>
      <c r="BC10" s="311"/>
      <c r="BD10" s="311"/>
      <c r="BE10" s="311"/>
      <c r="BF10" s="311"/>
      <c r="BG10" s="311"/>
      <c r="BH10" s="311"/>
      <c r="BI10" s="311"/>
      <c r="BJ10" s="311"/>
    </row>
    <row r="11" spans="1:43" s="313" customFormat="1" ht="30" customHeight="1">
      <c r="A11" s="299" t="s">
        <v>921</v>
      </c>
      <c r="B11" s="300" t="s">
        <v>917</v>
      </c>
      <c r="C11" s="300" t="s">
        <v>680</v>
      </c>
      <c r="D11" s="300" t="s">
        <v>922</v>
      </c>
      <c r="E11" s="300" t="s">
        <v>1044</v>
      </c>
      <c r="F11" s="301">
        <v>44259</v>
      </c>
      <c r="G11" s="302">
        <v>12160.55</v>
      </c>
      <c r="H11" s="302">
        <f>I11-G11</f>
        <v>4878.93</v>
      </c>
      <c r="I11" s="303">
        <v>17039.48</v>
      </c>
      <c r="J11" s="302">
        <v>12160.55</v>
      </c>
      <c r="K11" s="302">
        <f>L11-J11</f>
        <v>4878.93</v>
      </c>
      <c r="L11" s="303">
        <v>17039.48</v>
      </c>
      <c r="M11" s="302">
        <v>12160.55</v>
      </c>
      <c r="N11" s="302">
        <f>O11-M11</f>
        <v>4878.93</v>
      </c>
      <c r="O11" s="303">
        <v>17039.48</v>
      </c>
      <c r="P11" s="302">
        <v>7155.16</v>
      </c>
      <c r="Q11" s="302">
        <f t="shared" si="0"/>
        <v>2875.3199999999997</v>
      </c>
      <c r="R11" s="303">
        <v>10030.48</v>
      </c>
      <c r="S11" s="302" t="s">
        <v>881</v>
      </c>
      <c r="T11" s="302" t="s">
        <v>881</v>
      </c>
      <c r="U11" s="302" t="s">
        <v>881</v>
      </c>
      <c r="V11" s="302" t="s">
        <v>881</v>
      </c>
      <c r="W11" s="302" t="s">
        <v>881</v>
      </c>
      <c r="X11" s="302" t="s">
        <v>881</v>
      </c>
      <c r="Y11" s="302" t="s">
        <v>881</v>
      </c>
      <c r="Z11" s="302" t="s">
        <v>881</v>
      </c>
      <c r="AA11" s="302" t="s">
        <v>881</v>
      </c>
      <c r="AB11" s="302" t="s">
        <v>881</v>
      </c>
      <c r="AC11" s="305" t="s">
        <v>881</v>
      </c>
      <c r="AD11" s="305" t="s">
        <v>881</v>
      </c>
      <c r="AE11" s="305" t="s">
        <v>881</v>
      </c>
      <c r="AF11" s="305" t="s">
        <v>881</v>
      </c>
      <c r="AG11" s="305" t="s">
        <v>881</v>
      </c>
      <c r="AH11" s="305" t="s">
        <v>881</v>
      </c>
      <c r="AI11" s="305" t="s">
        <v>881</v>
      </c>
      <c r="AJ11" s="305" t="s">
        <v>881</v>
      </c>
      <c r="AK11" s="305" t="s">
        <v>881</v>
      </c>
      <c r="AL11" s="305" t="s">
        <v>881</v>
      </c>
      <c r="AM11" s="305" t="s">
        <v>881</v>
      </c>
      <c r="AN11" s="305" t="s">
        <v>881</v>
      </c>
      <c r="AO11" s="305" t="s">
        <v>881</v>
      </c>
      <c r="AP11" s="305" t="s">
        <v>881</v>
      </c>
      <c r="AQ11" s="297" t="s">
        <v>1113</v>
      </c>
    </row>
    <row r="12" spans="1:43" s="313" customFormat="1" ht="30" customHeight="1">
      <c r="A12" s="299" t="s">
        <v>921</v>
      </c>
      <c r="B12" s="300" t="s">
        <v>917</v>
      </c>
      <c r="C12" s="300" t="s">
        <v>1111</v>
      </c>
      <c r="D12" s="300" t="s">
        <v>1112</v>
      </c>
      <c r="E12" s="300" t="s">
        <v>1045</v>
      </c>
      <c r="F12" s="301">
        <v>44669</v>
      </c>
      <c r="G12" s="302" t="s">
        <v>881</v>
      </c>
      <c r="H12" s="302" t="s">
        <v>881</v>
      </c>
      <c r="I12" s="302" t="s">
        <v>881</v>
      </c>
      <c r="J12" s="302" t="s">
        <v>881</v>
      </c>
      <c r="K12" s="302" t="s">
        <v>881</v>
      </c>
      <c r="L12" s="302" t="s">
        <v>881</v>
      </c>
      <c r="M12" s="302" t="s">
        <v>881</v>
      </c>
      <c r="N12" s="302" t="s">
        <v>881</v>
      </c>
      <c r="O12" s="302" t="s">
        <v>881</v>
      </c>
      <c r="P12" s="302">
        <v>5471.6</v>
      </c>
      <c r="Q12" s="304">
        <f t="shared" si="0"/>
        <v>2198.7699999999995</v>
      </c>
      <c r="R12" s="303">
        <v>7670.37</v>
      </c>
      <c r="S12" s="303">
        <v>12879.26</v>
      </c>
      <c r="T12" s="303">
        <f>U12-S12</f>
        <v>5074.089999999998</v>
      </c>
      <c r="U12" s="303">
        <v>17953.35</v>
      </c>
      <c r="V12" s="302">
        <v>12753.01</v>
      </c>
      <c r="W12" s="303">
        <f>X12-V12</f>
        <v>5074.089999999998</v>
      </c>
      <c r="X12" s="303">
        <v>17827.1</v>
      </c>
      <c r="Y12" s="302">
        <v>13116.66</v>
      </c>
      <c r="Z12" s="304">
        <f>AA12-Y12</f>
        <v>5226.32</v>
      </c>
      <c r="AA12" s="303">
        <v>18342.98</v>
      </c>
      <c r="AB12" s="302">
        <v>13116.66</v>
      </c>
      <c r="AC12" s="304">
        <f>AD12-AB12</f>
        <v>5226.32</v>
      </c>
      <c r="AD12" s="303">
        <v>18342.98</v>
      </c>
      <c r="AE12" s="302">
        <v>13116.66</v>
      </c>
      <c r="AF12" s="304">
        <f>AG12-AE12</f>
        <v>5226.32</v>
      </c>
      <c r="AG12" s="303">
        <v>18342.98</v>
      </c>
      <c r="AH12" s="307">
        <v>13458.74</v>
      </c>
      <c r="AI12" s="307">
        <f>AJ12-AH12</f>
        <v>5369.519999999999</v>
      </c>
      <c r="AJ12" s="307">
        <v>18828.26</v>
      </c>
      <c r="AK12" s="307">
        <v>13458.74</v>
      </c>
      <c r="AL12" s="307">
        <f>AM12-AK12</f>
        <v>5369.519999999999</v>
      </c>
      <c r="AM12" s="307">
        <v>18828.26</v>
      </c>
      <c r="AN12" s="307">
        <v>13458.74</v>
      </c>
      <c r="AO12" s="307">
        <f>AP12-AN12</f>
        <v>5369.519999999999</v>
      </c>
      <c r="AP12" s="307">
        <v>18828.26</v>
      </c>
      <c r="AQ12" s="306" t="s">
        <v>881</v>
      </c>
    </row>
    <row r="13" spans="1:43" s="313" customFormat="1" ht="30" customHeight="1">
      <c r="A13" s="299" t="s">
        <v>1019</v>
      </c>
      <c r="B13" s="300" t="s">
        <v>1020</v>
      </c>
      <c r="C13" s="300" t="s">
        <v>14</v>
      </c>
      <c r="D13" s="300" t="s">
        <v>1021</v>
      </c>
      <c r="E13" s="300" t="s">
        <v>1041</v>
      </c>
      <c r="F13" s="301">
        <v>44622</v>
      </c>
      <c r="G13" s="302" t="s">
        <v>881</v>
      </c>
      <c r="H13" s="302" t="s">
        <v>881</v>
      </c>
      <c r="I13" s="302" t="s">
        <v>881</v>
      </c>
      <c r="J13" s="302" t="s">
        <v>881</v>
      </c>
      <c r="K13" s="302" t="s">
        <v>881</v>
      </c>
      <c r="L13" s="302" t="s">
        <v>881</v>
      </c>
      <c r="M13" s="302">
        <v>10890.62</v>
      </c>
      <c r="N13" s="302">
        <f>O13-M13</f>
        <v>1852.67</v>
      </c>
      <c r="O13" s="303">
        <v>12743.29</v>
      </c>
      <c r="P13" s="302">
        <v>11284.88</v>
      </c>
      <c r="Q13" s="302">
        <f t="shared" si="0"/>
        <v>1916.9500000000007</v>
      </c>
      <c r="R13" s="303">
        <v>13201.83</v>
      </c>
      <c r="S13" s="302">
        <v>11439.56</v>
      </c>
      <c r="T13" s="304">
        <f>U13-S13</f>
        <v>1943.17</v>
      </c>
      <c r="U13" s="303">
        <v>13382.73</v>
      </c>
      <c r="V13" s="302">
        <v>11596.76</v>
      </c>
      <c r="W13" s="303">
        <f>X13-V13</f>
        <v>1901.3899999999994</v>
      </c>
      <c r="X13" s="303">
        <v>13498.15</v>
      </c>
      <c r="Y13" s="302">
        <v>11756.15</v>
      </c>
      <c r="Z13" s="304">
        <f>AA13-Y13</f>
        <v>1996.0400000000009</v>
      </c>
      <c r="AA13" s="303">
        <v>13752.19</v>
      </c>
      <c r="AB13" s="304">
        <v>11880.84</v>
      </c>
      <c r="AC13" s="307">
        <f>AD13-AB13</f>
        <v>2016.8600000000006</v>
      </c>
      <c r="AD13" s="307">
        <v>13897.7</v>
      </c>
      <c r="AE13" s="304">
        <v>11880.84</v>
      </c>
      <c r="AF13" s="307">
        <f>AG13-AE13</f>
        <v>2016.8600000000006</v>
      </c>
      <c r="AG13" s="307">
        <v>13897.7</v>
      </c>
      <c r="AH13" s="304">
        <v>11880.84</v>
      </c>
      <c r="AI13" s="307">
        <f>AJ13-AH13</f>
        <v>1948.83</v>
      </c>
      <c r="AJ13" s="307">
        <v>13829.67</v>
      </c>
      <c r="AK13" s="304">
        <v>11880.84</v>
      </c>
      <c r="AL13" s="307">
        <f>AM13-AK13</f>
        <v>2016.8600000000006</v>
      </c>
      <c r="AM13" s="307">
        <v>13897.7</v>
      </c>
      <c r="AN13" s="350">
        <v>12579.09</v>
      </c>
      <c r="AO13" s="350">
        <f>AP13-AN13</f>
        <v>17369.12</v>
      </c>
      <c r="AP13" s="350">
        <v>29948.21</v>
      </c>
      <c r="AQ13" s="349" t="s">
        <v>1070</v>
      </c>
    </row>
    <row r="14" spans="1:43" s="313" customFormat="1" ht="30" customHeight="1">
      <c r="A14" s="299" t="s">
        <v>924</v>
      </c>
      <c r="B14" s="300" t="s">
        <v>950</v>
      </c>
      <c r="C14" s="300" t="s">
        <v>4</v>
      </c>
      <c r="D14" s="300" t="s">
        <v>925</v>
      </c>
      <c r="E14" s="300" t="s">
        <v>926</v>
      </c>
      <c r="F14" s="301">
        <v>44326</v>
      </c>
      <c r="G14" s="302">
        <v>17991.15</v>
      </c>
      <c r="H14" s="302">
        <f>I14-G14</f>
        <v>1408.489999999998</v>
      </c>
      <c r="I14" s="303">
        <v>19399.64</v>
      </c>
      <c r="J14" s="302">
        <v>20925.5</v>
      </c>
      <c r="K14" s="302">
        <f>L14-J14</f>
        <v>1643.2400000000016</v>
      </c>
      <c r="L14" s="303">
        <v>22568.74</v>
      </c>
      <c r="M14" s="302">
        <v>17991.15</v>
      </c>
      <c r="N14" s="302">
        <f>O14-M14</f>
        <v>1408.489999999998</v>
      </c>
      <c r="O14" s="303">
        <v>19399.64</v>
      </c>
      <c r="P14" s="302">
        <v>17991.15</v>
      </c>
      <c r="Q14" s="302">
        <f t="shared" si="0"/>
        <v>1408.489999999998</v>
      </c>
      <c r="R14" s="303">
        <v>19399.64</v>
      </c>
      <c r="S14" s="302">
        <v>17991.15</v>
      </c>
      <c r="T14" s="302">
        <f>U14-S14</f>
        <v>1408.489999999998</v>
      </c>
      <c r="U14" s="303">
        <v>19399.64</v>
      </c>
      <c r="V14" s="304">
        <f>X14-W14</f>
        <v>20942.039999999997</v>
      </c>
      <c r="W14" s="303">
        <v>1644.56</v>
      </c>
      <c r="X14" s="303">
        <v>22586.6</v>
      </c>
      <c r="Y14" s="304">
        <f>AA14-Z14</f>
        <v>22563.9</v>
      </c>
      <c r="Z14" s="304">
        <v>1763.33</v>
      </c>
      <c r="AA14" s="314">
        <v>24327.23</v>
      </c>
      <c r="AB14" s="304">
        <f>AD14-AC14</f>
        <v>17772.78</v>
      </c>
      <c r="AC14" s="307">
        <v>1204.98</v>
      </c>
      <c r="AD14" s="314">
        <v>18977.76</v>
      </c>
      <c r="AE14" s="307">
        <f>AG14-AF14</f>
        <v>19481.98</v>
      </c>
      <c r="AF14" s="307">
        <v>1527.75</v>
      </c>
      <c r="AG14" s="314">
        <v>21009.73</v>
      </c>
      <c r="AH14" s="307">
        <f>AJ14-AI14</f>
        <v>19481.98</v>
      </c>
      <c r="AI14" s="307">
        <v>1527.75</v>
      </c>
      <c r="AJ14" s="314">
        <v>21009.73</v>
      </c>
      <c r="AK14" s="307">
        <v>19481.98</v>
      </c>
      <c r="AL14" s="340">
        <v>22152.49</v>
      </c>
      <c r="AM14" s="341">
        <f>AK14+AL14</f>
        <v>41634.47</v>
      </c>
      <c r="AN14" s="350">
        <f>AP14-AO14</f>
        <v>19481.98</v>
      </c>
      <c r="AO14" s="350">
        <v>1527.75</v>
      </c>
      <c r="AP14" s="350">
        <v>21009.73</v>
      </c>
      <c r="AQ14" s="297" t="s">
        <v>1070</v>
      </c>
    </row>
    <row r="15" spans="1:43" s="313" customFormat="1" ht="30" customHeight="1">
      <c r="A15" s="299" t="s">
        <v>927</v>
      </c>
      <c r="B15" s="300" t="s">
        <v>920</v>
      </c>
      <c r="C15" s="300" t="s">
        <v>4</v>
      </c>
      <c r="D15" s="300" t="s">
        <v>928</v>
      </c>
      <c r="E15" s="300" t="s">
        <v>929</v>
      </c>
      <c r="F15" s="301">
        <v>44348</v>
      </c>
      <c r="G15" s="302">
        <v>4682.57</v>
      </c>
      <c r="H15" s="302">
        <f>I15-G15</f>
        <v>1730.8400000000001</v>
      </c>
      <c r="I15" s="303">
        <v>6413.41</v>
      </c>
      <c r="J15" s="302">
        <v>4682.57</v>
      </c>
      <c r="K15" s="302">
        <f>L15-J15</f>
        <v>1730.8400000000001</v>
      </c>
      <c r="L15" s="303">
        <v>6413.41</v>
      </c>
      <c r="M15" s="302">
        <v>4682.57</v>
      </c>
      <c r="N15" s="302">
        <f>O15-M15</f>
        <v>1730.8400000000001</v>
      </c>
      <c r="O15" s="303">
        <v>6413.41</v>
      </c>
      <c r="P15" s="302">
        <v>4682.57</v>
      </c>
      <c r="Q15" s="302">
        <f t="shared" si="0"/>
        <v>1730.8400000000001</v>
      </c>
      <c r="R15" s="303">
        <v>6413.41</v>
      </c>
      <c r="S15" s="302">
        <v>4682.57</v>
      </c>
      <c r="T15" s="302">
        <f>U15-S15</f>
        <v>1730.8400000000001</v>
      </c>
      <c r="U15" s="303">
        <v>6413.41</v>
      </c>
      <c r="V15" s="304">
        <v>5665.97</v>
      </c>
      <c r="W15" s="303">
        <f>X15-V15</f>
        <v>2169</v>
      </c>
      <c r="X15" s="303">
        <v>7834.97</v>
      </c>
      <c r="Y15" s="315">
        <v>9517.53</v>
      </c>
      <c r="Z15" s="316">
        <f>AA15-Y15</f>
        <v>3884.58</v>
      </c>
      <c r="AA15" s="303">
        <v>13402.11</v>
      </c>
      <c r="AB15" s="304">
        <v>5804.57</v>
      </c>
      <c r="AC15" s="304">
        <f>AD15-AB15</f>
        <v>2230.6400000000003</v>
      </c>
      <c r="AD15" s="303">
        <v>8035.21</v>
      </c>
      <c r="AE15" s="307">
        <v>5804.57</v>
      </c>
      <c r="AF15" s="307">
        <f>AG15-AE15</f>
        <v>2230.6400000000003</v>
      </c>
      <c r="AG15" s="303">
        <v>8035.21</v>
      </c>
      <c r="AH15" s="307">
        <v>5804.57</v>
      </c>
      <c r="AI15" s="307">
        <f>AJ15-AH15</f>
        <v>2230.67</v>
      </c>
      <c r="AJ15" s="303">
        <v>8035.24</v>
      </c>
      <c r="AK15" s="307">
        <v>5804.57</v>
      </c>
      <c r="AL15" s="307">
        <f>AM15-AK15</f>
        <v>2230.67</v>
      </c>
      <c r="AM15" s="303">
        <v>8035.24</v>
      </c>
      <c r="AN15" s="307">
        <v>5804.57</v>
      </c>
      <c r="AO15" s="307">
        <f>AP15-AN15</f>
        <v>2230.6400000000003</v>
      </c>
      <c r="AP15" s="307">
        <v>8035.21</v>
      </c>
      <c r="AQ15" s="297" t="s">
        <v>881</v>
      </c>
    </row>
    <row r="16" spans="1:43" s="313" customFormat="1" ht="30" customHeight="1">
      <c r="A16" s="299" t="s">
        <v>930</v>
      </c>
      <c r="B16" s="300" t="s">
        <v>917</v>
      </c>
      <c r="C16" s="300" t="s">
        <v>918</v>
      </c>
      <c r="D16" s="300" t="s">
        <v>931</v>
      </c>
      <c r="E16" s="308" t="s">
        <v>1064</v>
      </c>
      <c r="F16" s="301">
        <v>40435</v>
      </c>
      <c r="G16" s="302">
        <v>5697.74</v>
      </c>
      <c r="H16" s="302">
        <f>I16-G16</f>
        <v>2298.54</v>
      </c>
      <c r="I16" s="303">
        <v>7996.28</v>
      </c>
      <c r="J16" s="302">
        <v>5697.74</v>
      </c>
      <c r="K16" s="302">
        <f>L16-J16</f>
        <v>2317.29</v>
      </c>
      <c r="L16" s="303">
        <v>8015.03</v>
      </c>
      <c r="M16" s="302">
        <v>5697.74</v>
      </c>
      <c r="N16" s="302">
        <f>O16-M16</f>
        <v>2173.5300000000007</v>
      </c>
      <c r="O16" s="303">
        <v>7871.27</v>
      </c>
      <c r="P16" s="302">
        <v>5905.42</v>
      </c>
      <c r="Q16" s="304">
        <f t="shared" si="0"/>
        <v>2382.7999999999993</v>
      </c>
      <c r="R16" s="303">
        <v>8288.22</v>
      </c>
      <c r="S16" s="302">
        <v>6157.92</v>
      </c>
      <c r="T16" s="304">
        <f>U16-S16</f>
        <v>2401.1499999999996</v>
      </c>
      <c r="U16" s="303">
        <v>8559.07</v>
      </c>
      <c r="V16" s="302">
        <v>6031.67</v>
      </c>
      <c r="W16" s="302">
        <f>X16-V16</f>
        <v>2376.6800000000003</v>
      </c>
      <c r="X16" s="303">
        <v>8408.35</v>
      </c>
      <c r="Y16" s="302">
        <v>6193.68</v>
      </c>
      <c r="Z16" s="304">
        <f>AA16-Y16</f>
        <v>2460.5499999999993</v>
      </c>
      <c r="AA16" s="303">
        <v>8654.23</v>
      </c>
      <c r="AB16" s="302">
        <v>6193.68</v>
      </c>
      <c r="AC16" s="304">
        <f>AD16-AB16</f>
        <v>2460.5499999999993</v>
      </c>
      <c r="AD16" s="303">
        <v>8654.23</v>
      </c>
      <c r="AE16" s="302">
        <v>6193.68</v>
      </c>
      <c r="AF16" s="304">
        <f>AG16-AE16</f>
        <v>2460.5499999999993</v>
      </c>
      <c r="AG16" s="303">
        <v>8654.23</v>
      </c>
      <c r="AH16" s="307">
        <v>6346.07</v>
      </c>
      <c r="AI16" s="307">
        <f>AJ16-AH16</f>
        <v>2528.09</v>
      </c>
      <c r="AJ16" s="307">
        <v>8874.16</v>
      </c>
      <c r="AK16" s="307">
        <v>6346.07</v>
      </c>
      <c r="AL16" s="307">
        <f>AM16-AK16</f>
        <v>2516.2700000000004</v>
      </c>
      <c r="AM16" s="307">
        <v>8862.34</v>
      </c>
      <c r="AN16" s="307">
        <v>6346.07</v>
      </c>
      <c r="AO16" s="307">
        <f>AP16-AN16</f>
        <v>2510.3500000000004</v>
      </c>
      <c r="AP16" s="307">
        <v>8856.42</v>
      </c>
      <c r="AQ16" s="297" t="s">
        <v>881</v>
      </c>
    </row>
    <row r="17" spans="1:43" s="313" customFormat="1" ht="30" customHeight="1">
      <c r="A17" s="299" t="s">
        <v>1005</v>
      </c>
      <c r="B17" s="300" t="s">
        <v>1006</v>
      </c>
      <c r="C17" s="300" t="s">
        <v>934</v>
      </c>
      <c r="D17" s="300" t="s">
        <v>1007</v>
      </c>
      <c r="E17" s="300" t="s">
        <v>1008</v>
      </c>
      <c r="F17" s="301">
        <v>44489</v>
      </c>
      <c r="G17" s="302">
        <v>5115.26</v>
      </c>
      <c r="H17" s="302">
        <v>2296.75</v>
      </c>
      <c r="I17" s="303">
        <v>7412.01</v>
      </c>
      <c r="J17" s="302">
        <v>5115.26</v>
      </c>
      <c r="K17" s="302">
        <v>2296.75</v>
      </c>
      <c r="L17" s="303">
        <v>7412.01</v>
      </c>
      <c r="M17" s="302">
        <v>5115.26</v>
      </c>
      <c r="N17" s="302">
        <v>2296.75</v>
      </c>
      <c r="O17" s="303">
        <v>7412.01</v>
      </c>
      <c r="P17" s="302">
        <v>5115.26</v>
      </c>
      <c r="Q17" s="302">
        <v>2296.75</v>
      </c>
      <c r="R17" s="303">
        <v>7412.01</v>
      </c>
      <c r="S17" s="302">
        <v>5115.26</v>
      </c>
      <c r="T17" s="302">
        <v>2296.75</v>
      </c>
      <c r="U17" s="303">
        <v>7412.01</v>
      </c>
      <c r="V17" s="302">
        <v>5161.13</v>
      </c>
      <c r="W17" s="302">
        <f>X17-V17</f>
        <v>2317.6099999999997</v>
      </c>
      <c r="X17" s="303">
        <v>7478.74</v>
      </c>
      <c r="Y17" s="302">
        <v>5161.13</v>
      </c>
      <c r="Z17" s="302">
        <f>AA17-Y17</f>
        <v>2317.6099999999997</v>
      </c>
      <c r="AA17" s="303">
        <v>7478.74</v>
      </c>
      <c r="AB17" s="302">
        <v>5161.13</v>
      </c>
      <c r="AC17" s="305">
        <f>AD17-AB17</f>
        <v>4810.160000000001</v>
      </c>
      <c r="AD17" s="303">
        <v>9971.29</v>
      </c>
      <c r="AE17" s="305">
        <v>5161.13</v>
      </c>
      <c r="AF17" s="305">
        <f>AG17-AE17</f>
        <v>2317.34</v>
      </c>
      <c r="AG17" s="303">
        <v>7478.47</v>
      </c>
      <c r="AH17" s="305">
        <v>5161.13</v>
      </c>
      <c r="AI17" s="305">
        <f>AJ17-AH17</f>
        <v>2317.34</v>
      </c>
      <c r="AJ17" s="303">
        <v>7478.47</v>
      </c>
      <c r="AK17" s="305">
        <v>10322.26</v>
      </c>
      <c r="AL17" s="305">
        <f>AM17-AK17</f>
        <v>3089.4400000000005</v>
      </c>
      <c r="AM17" s="303">
        <v>13411.7</v>
      </c>
      <c r="AN17" s="307">
        <v>5161.13</v>
      </c>
      <c r="AO17" s="307">
        <f>AP17-AN17</f>
        <v>772.0999999999995</v>
      </c>
      <c r="AP17" s="307">
        <v>5933.23</v>
      </c>
      <c r="AQ17" s="297" t="s">
        <v>881</v>
      </c>
    </row>
    <row r="18" spans="1:43" s="309" customFormat="1" ht="30" customHeight="1">
      <c r="A18" s="299" t="s">
        <v>932</v>
      </c>
      <c r="B18" s="300" t="s">
        <v>933</v>
      </c>
      <c r="C18" s="300" t="s">
        <v>1042</v>
      </c>
      <c r="D18" s="300" t="s">
        <v>935</v>
      </c>
      <c r="E18" s="300" t="s">
        <v>936</v>
      </c>
      <c r="F18" s="317">
        <v>44272</v>
      </c>
      <c r="G18" s="302">
        <v>18321</v>
      </c>
      <c r="H18" s="302">
        <f>I18-G18</f>
        <v>17476.800000000003</v>
      </c>
      <c r="I18" s="303">
        <v>35797.8</v>
      </c>
      <c r="J18" s="302">
        <v>17693.93</v>
      </c>
      <c r="K18" s="302">
        <f>L18-J18</f>
        <v>3650.220000000001</v>
      </c>
      <c r="L18" s="303">
        <v>21344.15</v>
      </c>
      <c r="M18" s="302">
        <f>O18-N18</f>
        <v>17693.93</v>
      </c>
      <c r="N18" s="302">
        <v>3650.22</v>
      </c>
      <c r="O18" s="302">
        <v>21344.15</v>
      </c>
      <c r="P18" s="302">
        <f>R18-Q18</f>
        <v>17693.93</v>
      </c>
      <c r="Q18" s="302">
        <v>3650.22</v>
      </c>
      <c r="R18" s="302">
        <v>21344.15</v>
      </c>
      <c r="S18" s="302">
        <f>U18-T18</f>
        <v>17693.93</v>
      </c>
      <c r="T18" s="302">
        <v>3650.22</v>
      </c>
      <c r="U18" s="302">
        <v>21344.15</v>
      </c>
      <c r="V18" s="302">
        <f>X18-W18</f>
        <v>17693.93</v>
      </c>
      <c r="W18" s="302">
        <v>3650.22</v>
      </c>
      <c r="X18" s="302">
        <v>21344.15</v>
      </c>
      <c r="Y18" s="302">
        <f>AA18-Z18</f>
        <v>17693.93</v>
      </c>
      <c r="Z18" s="302">
        <v>3650.22</v>
      </c>
      <c r="AA18" s="302">
        <v>21344.15</v>
      </c>
      <c r="AB18" s="302">
        <f>AD18-AC18</f>
        <v>17693.93</v>
      </c>
      <c r="AC18" s="302">
        <v>3650.22</v>
      </c>
      <c r="AD18" s="302">
        <v>21344.15</v>
      </c>
      <c r="AE18" s="302">
        <f>AG18-AF18</f>
        <v>17693.93</v>
      </c>
      <c r="AF18" s="302">
        <v>3650.22</v>
      </c>
      <c r="AG18" s="302">
        <v>21344.15</v>
      </c>
      <c r="AH18" s="302">
        <f>AJ18-AI18</f>
        <v>17693.93</v>
      </c>
      <c r="AI18" s="302">
        <v>3650.22</v>
      </c>
      <c r="AJ18" s="302">
        <v>21344.15</v>
      </c>
      <c r="AK18" s="307">
        <f>AM18-AL18</f>
        <v>25989.890000000003</v>
      </c>
      <c r="AL18" s="307">
        <v>7300.44</v>
      </c>
      <c r="AM18" s="307">
        <v>33290.33</v>
      </c>
      <c r="AN18" s="350">
        <f>AP18-AO18</f>
        <v>8251.609999999999</v>
      </c>
      <c r="AO18" s="350">
        <v>1703.44</v>
      </c>
      <c r="AP18" s="350">
        <v>9955.05</v>
      </c>
      <c r="AQ18" s="349" t="s">
        <v>1073</v>
      </c>
    </row>
    <row r="19" spans="1:43" s="313" customFormat="1" ht="30" customHeight="1">
      <c r="A19" s="299" t="s">
        <v>937</v>
      </c>
      <c r="B19" s="300" t="s">
        <v>805</v>
      </c>
      <c r="C19" s="300" t="s">
        <v>904</v>
      </c>
      <c r="D19" s="300" t="s">
        <v>819</v>
      </c>
      <c r="E19" s="300" t="s">
        <v>820</v>
      </c>
      <c r="F19" s="301">
        <v>43790</v>
      </c>
      <c r="G19" s="302">
        <v>27827.67</v>
      </c>
      <c r="H19" s="302">
        <f>I19-G19</f>
        <v>6703.57</v>
      </c>
      <c r="I19" s="303">
        <v>34531.24</v>
      </c>
      <c r="J19" s="302">
        <v>27827.67</v>
      </c>
      <c r="K19" s="302">
        <f>L19-J19</f>
        <v>6703.57</v>
      </c>
      <c r="L19" s="303">
        <v>34531.24</v>
      </c>
      <c r="M19" s="302">
        <v>27827.67</v>
      </c>
      <c r="N19" s="302">
        <f>O19-M19</f>
        <v>6703.57</v>
      </c>
      <c r="O19" s="303">
        <v>34531.24</v>
      </c>
      <c r="P19" s="302">
        <v>27827.67</v>
      </c>
      <c r="Q19" s="302">
        <f>R19-P19</f>
        <v>6703.57</v>
      </c>
      <c r="R19" s="303">
        <v>34531.24</v>
      </c>
      <c r="S19" s="302">
        <v>27827.67</v>
      </c>
      <c r="T19" s="302">
        <f>U19-S19</f>
        <v>6703.57</v>
      </c>
      <c r="U19" s="303">
        <v>34531.24</v>
      </c>
      <c r="V19" s="302">
        <v>27827.67</v>
      </c>
      <c r="W19" s="302">
        <f>X19-V19</f>
        <v>6703.57</v>
      </c>
      <c r="X19" s="303">
        <v>34531.24</v>
      </c>
      <c r="Y19" s="302">
        <v>27827.67</v>
      </c>
      <c r="Z19" s="302">
        <f>AA19-Y19</f>
        <v>6822.8499999999985</v>
      </c>
      <c r="AA19" s="303">
        <v>34650.52</v>
      </c>
      <c r="AB19" s="302">
        <v>27827.67</v>
      </c>
      <c r="AC19" s="305">
        <f>AD19-AB19</f>
        <v>7853.370000000003</v>
      </c>
      <c r="AD19" s="303">
        <v>35681.04</v>
      </c>
      <c r="AE19" s="302">
        <v>27827.67</v>
      </c>
      <c r="AF19" s="302">
        <f>AG19-AE19</f>
        <v>6822.8499999999985</v>
      </c>
      <c r="AG19" s="303">
        <v>34650.52</v>
      </c>
      <c r="AH19" s="302">
        <v>27827.67</v>
      </c>
      <c r="AI19" s="302">
        <f>AJ19-AH19</f>
        <v>6822.8499999999985</v>
      </c>
      <c r="AJ19" s="303">
        <v>34650.52</v>
      </c>
      <c r="AK19" s="302">
        <v>27827.67</v>
      </c>
      <c r="AL19" s="302">
        <f>AM19-AK19</f>
        <v>6822.8499999999985</v>
      </c>
      <c r="AM19" s="303">
        <v>34650.52</v>
      </c>
      <c r="AN19" s="302">
        <v>27827.67</v>
      </c>
      <c r="AO19" s="354">
        <f>AP19-AN19</f>
        <v>6822.8499999999985</v>
      </c>
      <c r="AP19" s="354">
        <v>34650.52</v>
      </c>
      <c r="AQ19" s="297" t="s">
        <v>1070</v>
      </c>
    </row>
    <row r="20" spans="1:43" s="309" customFormat="1" ht="30" customHeight="1">
      <c r="A20" s="299" t="s">
        <v>938</v>
      </c>
      <c r="B20" s="300" t="s">
        <v>920</v>
      </c>
      <c r="C20" s="300" t="s">
        <v>939</v>
      </c>
      <c r="D20" s="300" t="s">
        <v>940</v>
      </c>
      <c r="E20" s="308" t="s">
        <v>941</v>
      </c>
      <c r="F20" s="317">
        <v>44228</v>
      </c>
      <c r="G20" s="302">
        <f>I20-H20</f>
        <v>8507.990000000002</v>
      </c>
      <c r="H20" s="302">
        <v>2243.46</v>
      </c>
      <c r="I20" s="303">
        <v>10751.45</v>
      </c>
      <c r="J20" s="302">
        <f>L20-K20</f>
        <v>8507.990000000002</v>
      </c>
      <c r="K20" s="302">
        <v>2243.46</v>
      </c>
      <c r="L20" s="303">
        <v>10751.45</v>
      </c>
      <c r="M20" s="302">
        <v>8507.99</v>
      </c>
      <c r="N20" s="302">
        <f>O20-M20</f>
        <v>3277.8500000000004</v>
      </c>
      <c r="O20" s="303">
        <v>11785.84</v>
      </c>
      <c r="P20" s="302">
        <v>8507.99</v>
      </c>
      <c r="Q20" s="302">
        <f>R20-P20</f>
        <v>3277.8500000000004</v>
      </c>
      <c r="R20" s="303">
        <v>11785.84</v>
      </c>
      <c r="S20" s="302">
        <v>8507.99</v>
      </c>
      <c r="T20" s="302">
        <f>U20-S20</f>
        <v>3277.8500000000004</v>
      </c>
      <c r="U20" s="303">
        <v>11785.84</v>
      </c>
      <c r="V20" s="302">
        <f>X20-W20</f>
        <v>9018.51</v>
      </c>
      <c r="W20" s="303">
        <v>3498.47</v>
      </c>
      <c r="X20" s="303">
        <v>12516.98</v>
      </c>
      <c r="Y20" s="302">
        <v>9018.51</v>
      </c>
      <c r="Z20" s="302">
        <f>AA20-Y20</f>
        <v>5326.299999999999</v>
      </c>
      <c r="AA20" s="303">
        <v>14344.81</v>
      </c>
      <c r="AB20" s="302">
        <f>AD20-AC20</f>
        <v>9018.51</v>
      </c>
      <c r="AC20" s="303">
        <v>3498.47</v>
      </c>
      <c r="AD20" s="303">
        <v>12516.98</v>
      </c>
      <c r="AE20" s="302">
        <f>AG20-AF20</f>
        <v>9018.51</v>
      </c>
      <c r="AF20" s="303">
        <v>3498.47</v>
      </c>
      <c r="AG20" s="303">
        <v>12516.98</v>
      </c>
      <c r="AH20" s="302">
        <f>AJ20-AI20</f>
        <v>9018.51</v>
      </c>
      <c r="AI20" s="303">
        <v>3498.47</v>
      </c>
      <c r="AJ20" s="303">
        <v>12516.98</v>
      </c>
      <c r="AK20" s="305">
        <v>12335.05</v>
      </c>
      <c r="AL20" s="310">
        <f>AM20-AK20</f>
        <v>4931.610000000001</v>
      </c>
      <c r="AM20" s="305">
        <v>17266.66</v>
      </c>
      <c r="AN20" s="305">
        <v>9694.91</v>
      </c>
      <c r="AO20" s="310">
        <f>AP20-AN20</f>
        <v>3790.75</v>
      </c>
      <c r="AP20" s="305">
        <v>13485.66</v>
      </c>
      <c r="AQ20" s="297" t="s">
        <v>881</v>
      </c>
    </row>
    <row r="21" spans="1:43" s="309" customFormat="1" ht="30" customHeight="1">
      <c r="A21" s="299" t="s">
        <v>942</v>
      </c>
      <c r="B21" s="300" t="s">
        <v>943</v>
      </c>
      <c r="C21" s="300" t="s">
        <v>918</v>
      </c>
      <c r="D21" s="308" t="s">
        <v>944</v>
      </c>
      <c r="E21" s="308" t="s">
        <v>466</v>
      </c>
      <c r="F21" s="317">
        <v>42736</v>
      </c>
      <c r="G21" s="302">
        <f>I21-H21</f>
        <v>3048.8599999999997</v>
      </c>
      <c r="H21" s="302">
        <v>1928.92</v>
      </c>
      <c r="I21" s="303">
        <v>4977.78</v>
      </c>
      <c r="J21" s="302">
        <f>L21-K21</f>
        <v>3819.7299999999996</v>
      </c>
      <c r="K21" s="302">
        <v>1249.55</v>
      </c>
      <c r="L21" s="303">
        <v>5069.28</v>
      </c>
      <c r="M21" s="302">
        <f>O21-N21</f>
        <v>3615.89</v>
      </c>
      <c r="N21" s="302">
        <v>1097.15</v>
      </c>
      <c r="O21" s="303">
        <v>4713.04</v>
      </c>
      <c r="P21" s="303">
        <f>R21-Q21</f>
        <v>3699.0899999999997</v>
      </c>
      <c r="Q21" s="304">
        <v>1097.15</v>
      </c>
      <c r="R21" s="303">
        <v>4796.24</v>
      </c>
      <c r="S21" s="303">
        <f>U21-T21</f>
        <v>3657.4900000000002</v>
      </c>
      <c r="T21" s="304">
        <v>1097.15</v>
      </c>
      <c r="U21" s="303">
        <v>4754.64</v>
      </c>
      <c r="V21" s="303">
        <f>X21-W21</f>
        <v>3678.2899999999995</v>
      </c>
      <c r="W21" s="304">
        <v>1097.15</v>
      </c>
      <c r="X21" s="303">
        <v>4775.44</v>
      </c>
      <c r="Y21" s="304">
        <f>AA21-Z21</f>
        <v>3719.9000000000005</v>
      </c>
      <c r="Z21" s="304">
        <v>1156.78</v>
      </c>
      <c r="AA21" s="303">
        <v>4876.68</v>
      </c>
      <c r="AB21" s="304">
        <f>AD21-AC21</f>
        <v>3636.7000000000003</v>
      </c>
      <c r="AC21" s="307">
        <v>1097.15</v>
      </c>
      <c r="AD21" s="303">
        <v>4733.85</v>
      </c>
      <c r="AE21" s="304">
        <f>AG21-AF21</f>
        <v>3636.7000000000003</v>
      </c>
      <c r="AF21" s="307">
        <v>1097.15</v>
      </c>
      <c r="AG21" s="303">
        <v>4733.85</v>
      </c>
      <c r="AH21" s="304">
        <f>AJ21-AI21</f>
        <v>3636.7000000000003</v>
      </c>
      <c r="AI21" s="307">
        <v>1097.15</v>
      </c>
      <c r="AJ21" s="303">
        <v>4733.85</v>
      </c>
      <c r="AK21" s="307">
        <v>4132.17</v>
      </c>
      <c r="AL21" s="340">
        <v>5651.35</v>
      </c>
      <c r="AM21" s="303">
        <f>AK21+AL21</f>
        <v>9783.52</v>
      </c>
      <c r="AN21" s="307">
        <f>AP21-AO21</f>
        <v>2939.37</v>
      </c>
      <c r="AO21" s="340">
        <v>1329.63</v>
      </c>
      <c r="AP21" s="307">
        <v>4269</v>
      </c>
      <c r="AQ21" s="297" t="s">
        <v>881</v>
      </c>
    </row>
    <row r="22" spans="1:43" s="313" customFormat="1" ht="30" customHeight="1">
      <c r="A22" s="299" t="s">
        <v>945</v>
      </c>
      <c r="B22" s="300" t="s">
        <v>920</v>
      </c>
      <c r="C22" s="300" t="s">
        <v>4</v>
      </c>
      <c r="D22" s="300" t="s">
        <v>946</v>
      </c>
      <c r="E22" s="300" t="s">
        <v>947</v>
      </c>
      <c r="F22" s="301">
        <v>44418</v>
      </c>
      <c r="G22" s="302">
        <v>6435.23</v>
      </c>
      <c r="H22" s="302">
        <f aca="true" t="shared" si="1" ref="H22:H28">I22-G22</f>
        <v>2511.59</v>
      </c>
      <c r="I22" s="303">
        <v>8946.82</v>
      </c>
      <c r="J22" s="302">
        <v>6435.23</v>
      </c>
      <c r="K22" s="302">
        <f aca="true" t="shared" si="2" ref="K22:K28">L22-J22</f>
        <v>2511.59</v>
      </c>
      <c r="L22" s="303">
        <v>8946.82</v>
      </c>
      <c r="M22" s="302">
        <v>6435.23</v>
      </c>
      <c r="N22" s="302">
        <f>O22-M22</f>
        <v>2511.59</v>
      </c>
      <c r="O22" s="303">
        <v>8946.82</v>
      </c>
      <c r="P22" s="302">
        <v>6435.23</v>
      </c>
      <c r="Q22" s="302">
        <f>R22-P22</f>
        <v>2511.59</v>
      </c>
      <c r="R22" s="303">
        <v>8946.82</v>
      </c>
      <c r="S22" s="302">
        <v>6435.23</v>
      </c>
      <c r="T22" s="302">
        <f>U22-S22</f>
        <v>2511.59</v>
      </c>
      <c r="U22" s="303">
        <v>8946.82</v>
      </c>
      <c r="V22" s="302">
        <v>7786.7</v>
      </c>
      <c r="W22" s="302">
        <f>X22-V22</f>
        <v>3113.580000000001</v>
      </c>
      <c r="X22" s="303">
        <v>10900.28</v>
      </c>
      <c r="Y22" s="302">
        <v>7313.62</v>
      </c>
      <c r="Z22" s="302">
        <f>AA22-Y22</f>
        <v>2902.7699999999995</v>
      </c>
      <c r="AA22" s="292">
        <v>10216.39</v>
      </c>
      <c r="AB22" s="304">
        <v>7113.92</v>
      </c>
      <c r="AC22" s="307">
        <f>AD22-AB22</f>
        <v>2814.1800000000003</v>
      </c>
      <c r="AD22" s="292">
        <v>9928.1</v>
      </c>
      <c r="AE22" s="304">
        <v>7113.92</v>
      </c>
      <c r="AF22" s="307">
        <f>AG22-AE22</f>
        <v>2814.1800000000003</v>
      </c>
      <c r="AG22" s="292">
        <v>9928.1</v>
      </c>
      <c r="AH22" s="304">
        <v>7113.92</v>
      </c>
      <c r="AI22" s="307">
        <f>AJ22-AH22</f>
        <v>2814.1800000000003</v>
      </c>
      <c r="AJ22" s="292">
        <v>9928.1</v>
      </c>
      <c r="AK22" s="304">
        <v>7113.92</v>
      </c>
      <c r="AL22" s="307">
        <f>AM22-AK22</f>
        <v>2814.1800000000003</v>
      </c>
      <c r="AM22" s="292">
        <v>9928.1</v>
      </c>
      <c r="AN22" s="307">
        <v>7113.92</v>
      </c>
      <c r="AO22" s="307">
        <v>2814.1800000000003</v>
      </c>
      <c r="AP22" s="307">
        <v>9928.1</v>
      </c>
      <c r="AQ22" s="297" t="s">
        <v>1069</v>
      </c>
    </row>
    <row r="23" spans="1:43" s="309" customFormat="1" ht="30" customHeight="1">
      <c r="A23" s="299" t="s">
        <v>949</v>
      </c>
      <c r="B23" s="300" t="s">
        <v>950</v>
      </c>
      <c r="C23" s="300" t="s">
        <v>4</v>
      </c>
      <c r="D23" s="300" t="s">
        <v>951</v>
      </c>
      <c r="E23" s="300" t="s">
        <v>952</v>
      </c>
      <c r="F23" s="317">
        <v>44218</v>
      </c>
      <c r="G23" s="303">
        <v>6633</v>
      </c>
      <c r="H23" s="302">
        <f t="shared" si="1"/>
        <v>499.84000000000015</v>
      </c>
      <c r="I23" s="303">
        <v>7132.84</v>
      </c>
      <c r="J23" s="302">
        <v>11978.77</v>
      </c>
      <c r="K23" s="302">
        <f t="shared" si="2"/>
        <v>687.9699999999993</v>
      </c>
      <c r="L23" s="303">
        <v>12666.74</v>
      </c>
      <c r="M23" s="302">
        <f>O23-N23</f>
        <v>8089.379999999999</v>
      </c>
      <c r="N23" s="302">
        <v>576.18</v>
      </c>
      <c r="O23" s="303">
        <v>8665.56</v>
      </c>
      <c r="P23" s="302">
        <f>R23-Q23</f>
        <v>7069.200000000001</v>
      </c>
      <c r="Q23" s="302">
        <v>534.73</v>
      </c>
      <c r="R23" s="303">
        <v>7603.93</v>
      </c>
      <c r="S23" s="302">
        <f>U23-T23</f>
        <v>7069.200000000001</v>
      </c>
      <c r="T23" s="302">
        <v>534.73</v>
      </c>
      <c r="U23" s="303">
        <v>7603.93</v>
      </c>
      <c r="V23" s="302">
        <f>X23-W23</f>
        <v>7069.200000000001</v>
      </c>
      <c r="W23" s="302">
        <v>534.73</v>
      </c>
      <c r="X23" s="303">
        <v>7603.93</v>
      </c>
      <c r="Y23" s="302">
        <f>AA23-Z23</f>
        <v>7069.200000000001</v>
      </c>
      <c r="Z23" s="302">
        <v>534.73</v>
      </c>
      <c r="AA23" s="303">
        <v>7603.93</v>
      </c>
      <c r="AB23" s="302">
        <f>AD23-AC23</f>
        <v>7069.200000000001</v>
      </c>
      <c r="AC23" s="302">
        <v>534.73</v>
      </c>
      <c r="AD23" s="303">
        <v>7603.93</v>
      </c>
      <c r="AE23" s="307">
        <f>AG23-AF23</f>
        <v>7471.6</v>
      </c>
      <c r="AF23" s="307">
        <v>566.92</v>
      </c>
      <c r="AG23" s="335">
        <v>8038.52</v>
      </c>
      <c r="AH23" s="307">
        <f>AJ23-AI23</f>
        <v>7471.6</v>
      </c>
      <c r="AI23" s="307">
        <v>566.92</v>
      </c>
      <c r="AJ23" s="335">
        <v>8038.52</v>
      </c>
      <c r="AK23" s="307">
        <v>7471.599999999999</v>
      </c>
      <c r="AL23" s="340">
        <v>8220.45</v>
      </c>
      <c r="AM23" s="303">
        <f>AK23+AL23</f>
        <v>15692.05</v>
      </c>
      <c r="AN23" s="350">
        <f>AP23-AO23</f>
        <v>7471.6</v>
      </c>
      <c r="AO23" s="350">
        <v>566.92</v>
      </c>
      <c r="AP23" s="351">
        <v>8038.52</v>
      </c>
      <c r="AQ23" s="297" t="s">
        <v>1070</v>
      </c>
    </row>
    <row r="24" spans="1:44" s="309" customFormat="1" ht="30" customHeight="1">
      <c r="A24" s="299" t="s">
        <v>841</v>
      </c>
      <c r="B24" s="300" t="s">
        <v>842</v>
      </c>
      <c r="C24" s="300" t="s">
        <v>1114</v>
      </c>
      <c r="D24" s="300" t="s">
        <v>843</v>
      </c>
      <c r="E24" s="300" t="s">
        <v>844</v>
      </c>
      <c r="F24" s="317">
        <v>43866</v>
      </c>
      <c r="G24" s="303">
        <v>3243.9</v>
      </c>
      <c r="H24" s="302">
        <f t="shared" si="1"/>
        <v>793.19</v>
      </c>
      <c r="I24" s="303">
        <v>4037.09</v>
      </c>
      <c r="J24" s="303">
        <v>3243.9</v>
      </c>
      <c r="K24" s="302">
        <f t="shared" si="2"/>
        <v>793.19</v>
      </c>
      <c r="L24" s="303">
        <v>4037.09</v>
      </c>
      <c r="M24" s="303">
        <v>3243.9</v>
      </c>
      <c r="N24" s="302">
        <f>O24-M24</f>
        <v>793.19</v>
      </c>
      <c r="O24" s="303">
        <v>4037.09</v>
      </c>
      <c r="P24" s="303">
        <v>3243.9</v>
      </c>
      <c r="Q24" s="302">
        <f>R24-P24</f>
        <v>793.19</v>
      </c>
      <c r="R24" s="303">
        <v>4037.09</v>
      </c>
      <c r="S24" s="302">
        <v>3725.29</v>
      </c>
      <c r="T24" s="302">
        <f>U24-S24</f>
        <v>950.5500000000002</v>
      </c>
      <c r="U24" s="303">
        <v>4675.84</v>
      </c>
      <c r="V24" s="302">
        <v>3438.55</v>
      </c>
      <c r="W24" s="302">
        <f>X24-V24</f>
        <v>837.0599999999995</v>
      </c>
      <c r="X24" s="303">
        <v>4275.61</v>
      </c>
      <c r="Y24" s="302">
        <v>3438.55</v>
      </c>
      <c r="Z24" s="302">
        <f>AA24-Y24</f>
        <v>837.0599999999995</v>
      </c>
      <c r="AA24" s="303">
        <v>4275.61</v>
      </c>
      <c r="AB24" s="302">
        <v>3438.55</v>
      </c>
      <c r="AC24" s="302">
        <f>AD24-AB24</f>
        <v>837.0599999999995</v>
      </c>
      <c r="AD24" s="303">
        <v>4275.61</v>
      </c>
      <c r="AE24" s="302">
        <v>3438.55</v>
      </c>
      <c r="AF24" s="302">
        <f>AG24-AE24</f>
        <v>837.0599999999995</v>
      </c>
      <c r="AG24" s="303">
        <v>4275.61</v>
      </c>
      <c r="AH24" s="302">
        <v>3438.55</v>
      </c>
      <c r="AI24" s="302">
        <f>AJ24-AH24</f>
        <v>837.0599999999995</v>
      </c>
      <c r="AJ24" s="303">
        <v>4275.61</v>
      </c>
      <c r="AK24" s="302">
        <v>3438.55</v>
      </c>
      <c r="AL24" s="302">
        <f>AM24-AK24</f>
        <v>837.0599999999995</v>
      </c>
      <c r="AM24" s="303">
        <v>4275.61</v>
      </c>
      <c r="AN24" s="307">
        <v>3503.5</v>
      </c>
      <c r="AO24" s="307">
        <v>837.0599999999995</v>
      </c>
      <c r="AP24" s="307">
        <f>AN24+AO24</f>
        <v>4340.5599999999995</v>
      </c>
      <c r="AQ24" s="297" t="s">
        <v>881</v>
      </c>
      <c r="AR24" s="356"/>
    </row>
    <row r="25" spans="1:43" s="309" customFormat="1" ht="30" customHeight="1">
      <c r="A25" s="299" t="s">
        <v>720</v>
      </c>
      <c r="B25" s="300" t="s">
        <v>950</v>
      </c>
      <c r="C25" s="300" t="s">
        <v>4</v>
      </c>
      <c r="D25" s="300" t="s">
        <v>721</v>
      </c>
      <c r="E25" s="300" t="s">
        <v>722</v>
      </c>
      <c r="F25" s="317">
        <v>43101</v>
      </c>
      <c r="G25" s="303">
        <v>31089.28</v>
      </c>
      <c r="H25" s="302">
        <f t="shared" si="1"/>
        <v>2456.340000000004</v>
      </c>
      <c r="I25" s="303">
        <v>33545.62</v>
      </c>
      <c r="J25" s="302">
        <v>26402.23</v>
      </c>
      <c r="K25" s="302">
        <f t="shared" si="2"/>
        <v>2081.369999999999</v>
      </c>
      <c r="L25" s="303">
        <v>28483.6</v>
      </c>
      <c r="M25" s="303">
        <f>O25-N25</f>
        <v>29138.370000000003</v>
      </c>
      <c r="N25" s="302">
        <v>2300.26</v>
      </c>
      <c r="O25" s="303">
        <v>31438.63</v>
      </c>
      <c r="P25" s="304">
        <f>R25-Q25</f>
        <v>26830.96</v>
      </c>
      <c r="Q25" s="302">
        <v>2115.67</v>
      </c>
      <c r="R25" s="303">
        <v>28946.63</v>
      </c>
      <c r="S25" s="304">
        <f>U25-T25</f>
        <v>27719.28</v>
      </c>
      <c r="T25" s="302">
        <v>2186.74</v>
      </c>
      <c r="U25" s="303">
        <v>29906.02</v>
      </c>
      <c r="V25" s="304">
        <f>X25-W25</f>
        <v>31493.53</v>
      </c>
      <c r="W25" s="302">
        <v>2488.68</v>
      </c>
      <c r="X25" s="303">
        <v>33982.21</v>
      </c>
      <c r="Y25" s="304">
        <f>AA25-Z25</f>
        <v>29227.210000000003</v>
      </c>
      <c r="Z25" s="304">
        <v>2307.37</v>
      </c>
      <c r="AA25" s="303">
        <v>31534.58</v>
      </c>
      <c r="AB25" s="304">
        <f>AD25-AC25</f>
        <v>29071.039999999997</v>
      </c>
      <c r="AC25" s="307">
        <v>2294.88</v>
      </c>
      <c r="AD25" s="303">
        <v>31365.92</v>
      </c>
      <c r="AE25" s="307">
        <f>AG25-AF25</f>
        <v>28174.54</v>
      </c>
      <c r="AF25" s="307">
        <v>2223.16</v>
      </c>
      <c r="AG25" s="303">
        <v>30397.7</v>
      </c>
      <c r="AH25" s="307">
        <f>AJ25-AI25</f>
        <v>28174.54</v>
      </c>
      <c r="AI25" s="307">
        <v>2223.16</v>
      </c>
      <c r="AJ25" s="303">
        <v>30397.7</v>
      </c>
      <c r="AK25" s="307">
        <v>30039.25</v>
      </c>
      <c r="AL25" s="340">
        <v>33858.33</v>
      </c>
      <c r="AM25" s="307">
        <f>AK25+AL25</f>
        <v>63897.58</v>
      </c>
      <c r="AN25" s="350">
        <f>AP25-AO25</f>
        <v>30242.260000000002</v>
      </c>
      <c r="AO25" s="350">
        <v>2388.58</v>
      </c>
      <c r="AP25" s="351">
        <v>32630.84</v>
      </c>
      <c r="AQ25" s="297" t="s">
        <v>1070</v>
      </c>
    </row>
    <row r="26" spans="1:43" s="309" customFormat="1" ht="30" customHeight="1">
      <c r="A26" s="299" t="s">
        <v>823</v>
      </c>
      <c r="B26" s="300" t="s">
        <v>920</v>
      </c>
      <c r="C26" s="308" t="s">
        <v>939</v>
      </c>
      <c r="D26" s="308" t="s">
        <v>825</v>
      </c>
      <c r="E26" s="308" t="s">
        <v>826</v>
      </c>
      <c r="F26" s="317">
        <v>43626</v>
      </c>
      <c r="G26" s="303">
        <v>5688.18</v>
      </c>
      <c r="H26" s="302">
        <f t="shared" si="1"/>
        <v>2178.7999999999993</v>
      </c>
      <c r="I26" s="303">
        <v>7866.98</v>
      </c>
      <c r="J26" s="303">
        <v>5688.18</v>
      </c>
      <c r="K26" s="302">
        <f t="shared" si="2"/>
        <v>2178.7999999999993</v>
      </c>
      <c r="L26" s="303">
        <v>7866.98</v>
      </c>
      <c r="M26" s="303">
        <v>5688.18</v>
      </c>
      <c r="N26" s="302">
        <f>O26-M26</f>
        <v>2178.7999999999993</v>
      </c>
      <c r="O26" s="303">
        <v>7866.98</v>
      </c>
      <c r="P26" s="303">
        <v>5688.18</v>
      </c>
      <c r="Q26" s="302">
        <f>R26-P26</f>
        <v>2178.7999999999993</v>
      </c>
      <c r="R26" s="303">
        <v>7866.98</v>
      </c>
      <c r="S26" s="303">
        <v>5688.18</v>
      </c>
      <c r="T26" s="302">
        <f>U26-S26</f>
        <v>2178.7999999999993</v>
      </c>
      <c r="U26" s="303">
        <v>7866.98</v>
      </c>
      <c r="V26" s="303">
        <v>6882.81</v>
      </c>
      <c r="W26" s="302">
        <f>X26-V26</f>
        <v>2710.95</v>
      </c>
      <c r="X26" s="303">
        <v>9593.76</v>
      </c>
      <c r="Y26" s="303">
        <v>6029.5</v>
      </c>
      <c r="Z26" s="302">
        <f>AA26-Y26</f>
        <v>2330.870000000001</v>
      </c>
      <c r="AA26" s="302">
        <v>8360.37</v>
      </c>
      <c r="AB26" s="302" t="s">
        <v>881</v>
      </c>
      <c r="AC26" s="302" t="s">
        <v>881</v>
      </c>
      <c r="AD26" s="302" t="s">
        <v>881</v>
      </c>
      <c r="AE26" s="302" t="s">
        <v>881</v>
      </c>
      <c r="AF26" s="302" t="s">
        <v>881</v>
      </c>
      <c r="AG26" s="302" t="s">
        <v>881</v>
      </c>
      <c r="AH26" s="302" t="s">
        <v>881</v>
      </c>
      <c r="AI26" s="302" t="s">
        <v>881</v>
      </c>
      <c r="AJ26" s="302" t="s">
        <v>881</v>
      </c>
      <c r="AK26" s="302" t="s">
        <v>881</v>
      </c>
      <c r="AL26" s="302" t="s">
        <v>881</v>
      </c>
      <c r="AM26" s="302" t="s">
        <v>881</v>
      </c>
      <c r="AN26" s="302" t="s">
        <v>881</v>
      </c>
      <c r="AO26" s="302" t="s">
        <v>881</v>
      </c>
      <c r="AP26" s="302" t="s">
        <v>881</v>
      </c>
      <c r="AQ26" s="306" t="s">
        <v>1056</v>
      </c>
    </row>
    <row r="27" spans="1:43" s="309" customFormat="1" ht="30" customHeight="1">
      <c r="A27" s="299" t="s">
        <v>823</v>
      </c>
      <c r="B27" s="300" t="s">
        <v>920</v>
      </c>
      <c r="C27" s="308" t="s">
        <v>35</v>
      </c>
      <c r="D27" s="308" t="s">
        <v>825</v>
      </c>
      <c r="E27" s="318" t="s">
        <v>1055</v>
      </c>
      <c r="F27" s="317">
        <v>44774</v>
      </c>
      <c r="G27" s="302" t="s">
        <v>881</v>
      </c>
      <c r="H27" s="302" t="s">
        <v>881</v>
      </c>
      <c r="I27" s="302" t="s">
        <v>881</v>
      </c>
      <c r="J27" s="302" t="s">
        <v>881</v>
      </c>
      <c r="K27" s="302" t="s">
        <v>881</v>
      </c>
      <c r="L27" s="302" t="s">
        <v>881</v>
      </c>
      <c r="M27" s="302" t="s">
        <v>881</v>
      </c>
      <c r="N27" s="302" t="s">
        <v>881</v>
      </c>
      <c r="O27" s="302" t="s">
        <v>881</v>
      </c>
      <c r="P27" s="302" t="s">
        <v>881</v>
      </c>
      <c r="Q27" s="302" t="s">
        <v>881</v>
      </c>
      <c r="R27" s="302" t="s">
        <v>881</v>
      </c>
      <c r="S27" s="302" t="s">
        <v>881</v>
      </c>
      <c r="T27" s="302" t="s">
        <v>881</v>
      </c>
      <c r="U27" s="302" t="s">
        <v>881</v>
      </c>
      <c r="V27" s="302" t="s">
        <v>881</v>
      </c>
      <c r="W27" s="302" t="s">
        <v>881</v>
      </c>
      <c r="X27" s="302" t="s">
        <v>881</v>
      </c>
      <c r="Y27" s="302" t="s">
        <v>881</v>
      </c>
      <c r="Z27" s="302" t="s">
        <v>881</v>
      </c>
      <c r="AA27" s="302" t="s">
        <v>881</v>
      </c>
      <c r="AB27" s="303">
        <v>6029.5</v>
      </c>
      <c r="AC27" s="302">
        <f>AD27-AB27</f>
        <v>2330.870000000001</v>
      </c>
      <c r="AD27" s="302">
        <v>8360.37</v>
      </c>
      <c r="AE27" s="303">
        <v>6029.5</v>
      </c>
      <c r="AF27" s="302">
        <f>AG27-AE27</f>
        <v>2330.870000000001</v>
      </c>
      <c r="AG27" s="302">
        <v>8360.37</v>
      </c>
      <c r="AH27" s="303">
        <v>6029.5</v>
      </c>
      <c r="AI27" s="302">
        <f>AJ27-AH27</f>
        <v>2330.84</v>
      </c>
      <c r="AJ27" s="302">
        <v>8360.34</v>
      </c>
      <c r="AK27" s="303">
        <v>6029.5</v>
      </c>
      <c r="AL27" s="302">
        <f>AM27-AK27</f>
        <v>2330.84</v>
      </c>
      <c r="AM27" s="302">
        <v>8360.34</v>
      </c>
      <c r="AN27" s="319">
        <v>6029.5</v>
      </c>
      <c r="AO27" s="305">
        <v>2330.84</v>
      </c>
      <c r="AP27" s="305">
        <v>8360.34</v>
      </c>
      <c r="AQ27" s="297" t="s">
        <v>881</v>
      </c>
    </row>
    <row r="28" spans="1:43" s="309" customFormat="1" ht="30" customHeight="1">
      <c r="A28" s="299" t="s">
        <v>953</v>
      </c>
      <c r="B28" s="300" t="s">
        <v>917</v>
      </c>
      <c r="C28" s="308" t="s">
        <v>1115</v>
      </c>
      <c r="D28" s="308" t="s">
        <v>954</v>
      </c>
      <c r="E28" s="308" t="s">
        <v>1039</v>
      </c>
      <c r="F28" s="317">
        <v>34335</v>
      </c>
      <c r="G28" s="302">
        <v>20962.97</v>
      </c>
      <c r="H28" s="302">
        <f t="shared" si="1"/>
        <v>8785.349999999999</v>
      </c>
      <c r="I28" s="303">
        <v>29748.32</v>
      </c>
      <c r="J28" s="302">
        <v>20962.97</v>
      </c>
      <c r="K28" s="302">
        <f t="shared" si="2"/>
        <v>8785.349999999999</v>
      </c>
      <c r="L28" s="303">
        <v>29748.32</v>
      </c>
      <c r="M28" s="302">
        <v>20962.97</v>
      </c>
      <c r="N28" s="302">
        <f>O28-M28</f>
        <v>8785.349999999999</v>
      </c>
      <c r="O28" s="303">
        <v>29748.32</v>
      </c>
      <c r="P28" s="302">
        <v>21781.25</v>
      </c>
      <c r="Q28" s="302">
        <f>R28-P28</f>
        <v>8906.27</v>
      </c>
      <c r="R28" s="303">
        <v>30687.52</v>
      </c>
      <c r="S28" s="302">
        <v>22033.75</v>
      </c>
      <c r="T28" s="302">
        <f>U28-S28</f>
        <v>8906.27</v>
      </c>
      <c r="U28" s="303">
        <v>30940.02</v>
      </c>
      <c r="V28" s="302">
        <v>21907.5</v>
      </c>
      <c r="W28" s="302">
        <f>X28-V28</f>
        <v>8906.27</v>
      </c>
      <c r="X28" s="303">
        <v>30813.77</v>
      </c>
      <c r="Y28" s="302">
        <v>22545.77</v>
      </c>
      <c r="Z28" s="302">
        <f>AA28-Y28</f>
        <v>9173.45</v>
      </c>
      <c r="AA28" s="302">
        <v>31719.22</v>
      </c>
      <c r="AB28" s="302">
        <v>22545.77</v>
      </c>
      <c r="AC28" s="302">
        <f>AD28-AB28</f>
        <v>9173.45</v>
      </c>
      <c r="AD28" s="302">
        <v>31719.22</v>
      </c>
      <c r="AE28" s="302">
        <v>22545.77</v>
      </c>
      <c r="AF28" s="302">
        <f>AG28-AE28</f>
        <v>9173.45</v>
      </c>
      <c r="AG28" s="302">
        <v>31719.22</v>
      </c>
      <c r="AH28" s="307">
        <v>23146.24</v>
      </c>
      <c r="AI28" s="307">
        <f>AJ28-AH28</f>
        <v>9424.82</v>
      </c>
      <c r="AJ28" s="307">
        <v>32571.06</v>
      </c>
      <c r="AK28" s="307">
        <v>23146.24</v>
      </c>
      <c r="AL28" s="307">
        <f>AM28-AK28</f>
        <v>9424.82</v>
      </c>
      <c r="AM28" s="307">
        <v>32571.06</v>
      </c>
      <c r="AN28" s="307">
        <v>23146.24</v>
      </c>
      <c r="AO28" s="307">
        <f>AP28-AN28</f>
        <v>9424.82</v>
      </c>
      <c r="AP28" s="307">
        <v>32571.06</v>
      </c>
      <c r="AQ28" s="297" t="s">
        <v>881</v>
      </c>
    </row>
    <row r="29" spans="1:43" s="309" customFormat="1" ht="30" customHeight="1">
      <c r="A29" s="299" t="s">
        <v>956</v>
      </c>
      <c r="B29" s="300" t="s">
        <v>917</v>
      </c>
      <c r="C29" s="300" t="s">
        <v>918</v>
      </c>
      <c r="D29" s="300" t="s">
        <v>957</v>
      </c>
      <c r="E29" s="308" t="s">
        <v>1064</v>
      </c>
      <c r="F29" s="317">
        <v>42675</v>
      </c>
      <c r="G29" s="302">
        <v>12160.55</v>
      </c>
      <c r="H29" s="302">
        <f>I29-G29</f>
        <v>4878.93</v>
      </c>
      <c r="I29" s="303">
        <v>17039.48</v>
      </c>
      <c r="J29" s="302">
        <v>12160.55</v>
      </c>
      <c r="K29" s="302">
        <f>L29-J29</f>
        <v>4878.93</v>
      </c>
      <c r="L29" s="303">
        <v>17039.48</v>
      </c>
      <c r="M29" s="302">
        <v>12160.55</v>
      </c>
      <c r="N29" s="302">
        <v>4878.93</v>
      </c>
      <c r="O29" s="303">
        <v>17039.48</v>
      </c>
      <c r="P29" s="302">
        <v>12626.76</v>
      </c>
      <c r="Q29" s="302">
        <f>R29-P29</f>
        <v>5074.089999999998</v>
      </c>
      <c r="R29" s="303">
        <v>17700.85</v>
      </c>
      <c r="S29" s="302">
        <v>12879.26</v>
      </c>
      <c r="T29" s="302">
        <f>U29-S29</f>
        <v>5074.089999999998</v>
      </c>
      <c r="U29" s="303">
        <v>17953.35</v>
      </c>
      <c r="V29" s="302">
        <v>12753.01</v>
      </c>
      <c r="W29" s="302">
        <f>X29-V29</f>
        <v>5074.089999999998</v>
      </c>
      <c r="X29" s="303">
        <v>17827.1</v>
      </c>
      <c r="Y29" s="302">
        <v>13480.64</v>
      </c>
      <c r="Z29" s="302">
        <f>AA29-Y29</f>
        <v>4862.310000000001</v>
      </c>
      <c r="AA29" s="303">
        <v>18342.95</v>
      </c>
      <c r="AB29" s="302">
        <v>13480.64</v>
      </c>
      <c r="AC29" s="302">
        <f>AD29-AB29</f>
        <v>4862.310000000001</v>
      </c>
      <c r="AD29" s="303">
        <v>18342.95</v>
      </c>
      <c r="AE29" s="302">
        <v>13480.64</v>
      </c>
      <c r="AF29" s="302">
        <f>AG29-AE29</f>
        <v>4862.310000000001</v>
      </c>
      <c r="AG29" s="303">
        <v>18342.95</v>
      </c>
      <c r="AH29" s="307">
        <v>13458.73</v>
      </c>
      <c r="AI29" s="307">
        <f>AJ29-AH29</f>
        <v>5369.52</v>
      </c>
      <c r="AJ29" s="307">
        <v>18828.25</v>
      </c>
      <c r="AK29" s="307">
        <v>13458.73</v>
      </c>
      <c r="AL29" s="307">
        <f>AM29-AK29</f>
        <v>5369.52</v>
      </c>
      <c r="AM29" s="307">
        <v>18828.25</v>
      </c>
      <c r="AN29" s="307">
        <v>13458.73</v>
      </c>
      <c r="AO29" s="307">
        <f>AP29-AN29</f>
        <v>5369.52</v>
      </c>
      <c r="AP29" s="335">
        <v>18828.25</v>
      </c>
      <c r="AQ29" s="297" t="s">
        <v>881</v>
      </c>
    </row>
    <row r="30" spans="1:43" s="309" customFormat="1" ht="30" customHeight="1">
      <c r="A30" s="299" t="s">
        <v>1009</v>
      </c>
      <c r="B30" s="300" t="s">
        <v>948</v>
      </c>
      <c r="C30" s="300" t="s">
        <v>918</v>
      </c>
      <c r="D30" s="300" t="s">
        <v>1010</v>
      </c>
      <c r="E30" s="300" t="s">
        <v>1011</v>
      </c>
      <c r="F30" s="317">
        <v>44510</v>
      </c>
      <c r="G30" s="302">
        <f>I30-H30</f>
        <v>13433.369999999999</v>
      </c>
      <c r="H30" s="302">
        <v>2399.2</v>
      </c>
      <c r="I30" s="303">
        <v>15832.57</v>
      </c>
      <c r="J30" s="302">
        <f>L30-K30</f>
        <v>8819.960000000001</v>
      </c>
      <c r="K30" s="302">
        <v>1575.24</v>
      </c>
      <c r="L30" s="303">
        <v>10395.2</v>
      </c>
      <c r="M30" s="302">
        <v>8681.72</v>
      </c>
      <c r="N30" s="302">
        <f>O30-M30</f>
        <v>6666.700000000001</v>
      </c>
      <c r="O30" s="302">
        <v>15348.42</v>
      </c>
      <c r="P30" s="302">
        <v>8654.72</v>
      </c>
      <c r="Q30" s="302">
        <f>R30-P30</f>
        <v>1545.7300000000014</v>
      </c>
      <c r="R30" s="303">
        <v>10200.45</v>
      </c>
      <c r="S30" s="302">
        <v>10497.95</v>
      </c>
      <c r="T30" s="302">
        <f>U30-S30</f>
        <v>1874.9299999999985</v>
      </c>
      <c r="U30" s="303">
        <v>12372.88</v>
      </c>
      <c r="V30" s="302">
        <v>9589.84</v>
      </c>
      <c r="W30" s="302">
        <f>X30-V30</f>
        <v>1712.75</v>
      </c>
      <c r="X30" s="303">
        <v>11302.59</v>
      </c>
      <c r="Y30" s="302">
        <v>9589.84</v>
      </c>
      <c r="Z30" s="302">
        <f>AA30-Y30</f>
        <v>1712.75</v>
      </c>
      <c r="AA30" s="303">
        <v>11302.59</v>
      </c>
      <c r="AB30" s="302">
        <v>9589.84</v>
      </c>
      <c r="AC30" s="302">
        <f>AD30-AB30</f>
        <v>1712.75</v>
      </c>
      <c r="AD30" s="303">
        <v>11302.59</v>
      </c>
      <c r="AE30" s="302">
        <v>9589.84</v>
      </c>
      <c r="AF30" s="302">
        <f>AG30-AE30</f>
        <v>1712.75</v>
      </c>
      <c r="AG30" s="303">
        <v>11302.59</v>
      </c>
      <c r="AH30" s="302">
        <v>9589.84</v>
      </c>
      <c r="AI30" s="302">
        <f>AJ30-AH30</f>
        <v>1712.75</v>
      </c>
      <c r="AJ30" s="303">
        <v>11302.59</v>
      </c>
      <c r="AK30" s="307">
        <v>9589.84</v>
      </c>
      <c r="AL30" s="307">
        <f>AM30-AK30</f>
        <v>13015.329999999998</v>
      </c>
      <c r="AM30" s="307">
        <v>22605.17</v>
      </c>
      <c r="AN30" s="307">
        <v>9589.84</v>
      </c>
      <c r="AO30" s="307">
        <v>1712.75</v>
      </c>
      <c r="AP30" s="307">
        <v>11302.59</v>
      </c>
      <c r="AQ30" s="297" t="s">
        <v>881</v>
      </c>
    </row>
    <row r="31" spans="1:43" s="309" customFormat="1" ht="30" customHeight="1">
      <c r="A31" s="299" t="s">
        <v>958</v>
      </c>
      <c r="B31" s="300" t="s">
        <v>917</v>
      </c>
      <c r="C31" s="300" t="s">
        <v>918</v>
      </c>
      <c r="D31" s="300" t="s">
        <v>919</v>
      </c>
      <c r="E31" s="308" t="s">
        <v>1064</v>
      </c>
      <c r="F31" s="317">
        <v>42736</v>
      </c>
      <c r="G31" s="302">
        <v>12160.55</v>
      </c>
      <c r="H31" s="302">
        <f>I31-G31</f>
        <v>4878.93</v>
      </c>
      <c r="I31" s="303">
        <v>17039.48</v>
      </c>
      <c r="J31" s="302">
        <v>12160.55</v>
      </c>
      <c r="K31" s="302">
        <f>L31-J31</f>
        <v>4878.93</v>
      </c>
      <c r="L31" s="303">
        <v>17039.48</v>
      </c>
      <c r="M31" s="302">
        <v>12160.55</v>
      </c>
      <c r="N31" s="302">
        <v>4878.93</v>
      </c>
      <c r="O31" s="303">
        <v>17039.48</v>
      </c>
      <c r="P31" s="302">
        <v>12626.76</v>
      </c>
      <c r="Q31" s="302">
        <f>R31-P31</f>
        <v>5074.089999999998</v>
      </c>
      <c r="R31" s="303">
        <v>17700.85</v>
      </c>
      <c r="S31" s="302">
        <v>12879.26</v>
      </c>
      <c r="T31" s="302">
        <f>U31-S31</f>
        <v>5074.089999999998</v>
      </c>
      <c r="U31" s="303">
        <v>17953.35</v>
      </c>
      <c r="V31" s="302">
        <v>12753.01</v>
      </c>
      <c r="W31" s="302">
        <f>X31-V31</f>
        <v>5074.089999999998</v>
      </c>
      <c r="X31" s="303">
        <v>17827.1</v>
      </c>
      <c r="Y31" s="302">
        <v>13480.64</v>
      </c>
      <c r="Z31" s="302">
        <f>AA31-Y31</f>
        <v>4862.310000000001</v>
      </c>
      <c r="AA31" s="303">
        <v>18342.95</v>
      </c>
      <c r="AB31" s="302">
        <v>13480.64</v>
      </c>
      <c r="AC31" s="302">
        <f>AD31-AB31</f>
        <v>4862.310000000001</v>
      </c>
      <c r="AD31" s="303">
        <v>18342.95</v>
      </c>
      <c r="AE31" s="302">
        <v>13480.64</v>
      </c>
      <c r="AF31" s="302">
        <f>AG31-AE31</f>
        <v>4862.310000000001</v>
      </c>
      <c r="AG31" s="303">
        <v>18342.95</v>
      </c>
      <c r="AH31" s="307">
        <v>13458.73</v>
      </c>
      <c r="AI31" s="307">
        <f>AJ31-AH31</f>
        <v>5369.52</v>
      </c>
      <c r="AJ31" s="307">
        <v>18828.25</v>
      </c>
      <c r="AK31" s="307">
        <v>13458.73</v>
      </c>
      <c r="AL31" s="307">
        <v>5369.52</v>
      </c>
      <c r="AM31" s="307">
        <v>18828.25</v>
      </c>
      <c r="AN31" s="307">
        <v>13458.73</v>
      </c>
      <c r="AO31" s="307">
        <v>5369.52</v>
      </c>
      <c r="AP31" s="307">
        <v>18828.25</v>
      </c>
      <c r="AQ31" s="297" t="s">
        <v>881</v>
      </c>
    </row>
    <row r="32" spans="1:43" s="309" customFormat="1" ht="30" customHeight="1">
      <c r="A32" s="299" t="s">
        <v>1022</v>
      </c>
      <c r="B32" s="300" t="s">
        <v>1023</v>
      </c>
      <c r="C32" s="300" t="s">
        <v>4</v>
      </c>
      <c r="D32" s="300" t="s">
        <v>1024</v>
      </c>
      <c r="E32" s="308" t="s">
        <v>1036</v>
      </c>
      <c r="F32" s="317">
        <v>44622</v>
      </c>
      <c r="G32" s="302" t="s">
        <v>881</v>
      </c>
      <c r="H32" s="302" t="s">
        <v>881</v>
      </c>
      <c r="I32" s="302" t="s">
        <v>881</v>
      </c>
      <c r="J32" s="302" t="s">
        <v>881</v>
      </c>
      <c r="K32" s="302" t="s">
        <v>881</v>
      </c>
      <c r="L32" s="302" t="s">
        <v>881</v>
      </c>
      <c r="M32" s="302">
        <f>O32-N32</f>
        <v>5507.639999999999</v>
      </c>
      <c r="N32" s="302">
        <v>1809.64</v>
      </c>
      <c r="O32" s="302">
        <v>7317.28</v>
      </c>
      <c r="P32" s="302">
        <f>R32-Q32</f>
        <v>6761.5599999999995</v>
      </c>
      <c r="Q32" s="302">
        <v>2304.34</v>
      </c>
      <c r="R32" s="302">
        <v>9065.9</v>
      </c>
      <c r="S32" s="302">
        <f>U32-T32</f>
        <v>6722.109999999999</v>
      </c>
      <c r="T32" s="302">
        <v>2290.86</v>
      </c>
      <c r="U32" s="302">
        <v>9012.97</v>
      </c>
      <c r="V32" s="302">
        <f>X32-W32</f>
        <v>6722.01</v>
      </c>
      <c r="W32" s="302">
        <v>2290.86</v>
      </c>
      <c r="X32" s="302">
        <v>9012.87</v>
      </c>
      <c r="Y32" s="302">
        <f>AA32-Z32</f>
        <v>6722.01</v>
      </c>
      <c r="Z32" s="302">
        <v>2290.86</v>
      </c>
      <c r="AA32" s="302">
        <v>9012.87</v>
      </c>
      <c r="AB32" s="302">
        <f>AD32-AC32</f>
        <v>6722.01</v>
      </c>
      <c r="AC32" s="302">
        <v>2290.86</v>
      </c>
      <c r="AD32" s="302">
        <v>9012.87</v>
      </c>
      <c r="AE32" s="307">
        <f>AG32-AF32</f>
        <v>7468.780000000001</v>
      </c>
      <c r="AF32" s="307">
        <v>2290.82</v>
      </c>
      <c r="AG32" s="307">
        <v>9759.6</v>
      </c>
      <c r="AH32" s="350"/>
      <c r="AI32" s="350"/>
      <c r="AJ32" s="350"/>
      <c r="AK32" s="310" t="s">
        <v>881</v>
      </c>
      <c r="AL32" s="310" t="s">
        <v>881</v>
      </c>
      <c r="AM32" s="310" t="s">
        <v>881</v>
      </c>
      <c r="AN32" s="310" t="s">
        <v>881</v>
      </c>
      <c r="AO32" s="310" t="s">
        <v>881</v>
      </c>
      <c r="AP32" s="310" t="s">
        <v>881</v>
      </c>
      <c r="AQ32" s="306" t="s">
        <v>1067</v>
      </c>
    </row>
    <row r="33" spans="1:43" s="309" customFormat="1" ht="30" customHeight="1">
      <c r="A33" s="299" t="s">
        <v>959</v>
      </c>
      <c r="B33" s="300" t="s">
        <v>917</v>
      </c>
      <c r="C33" s="300" t="s">
        <v>918</v>
      </c>
      <c r="D33" s="300" t="s">
        <v>919</v>
      </c>
      <c r="E33" s="308" t="s">
        <v>1064</v>
      </c>
      <c r="F33" s="317">
        <v>42736</v>
      </c>
      <c r="G33" s="302">
        <v>6973.21</v>
      </c>
      <c r="H33" s="302">
        <f>I33-G33</f>
        <v>2707.46</v>
      </c>
      <c r="I33" s="303">
        <v>9680.67</v>
      </c>
      <c r="J33" s="302">
        <v>6973.21</v>
      </c>
      <c r="K33" s="302">
        <f>L33-J33</f>
        <v>2707.46</v>
      </c>
      <c r="L33" s="303">
        <v>9680.67</v>
      </c>
      <c r="M33" s="302">
        <v>6973.21</v>
      </c>
      <c r="N33" s="302">
        <f>O33-M33</f>
        <v>2707.46</v>
      </c>
      <c r="O33" s="303">
        <v>9680.67</v>
      </c>
      <c r="P33" s="302">
        <v>7212.53</v>
      </c>
      <c r="Q33" s="302">
        <f>R33-P33</f>
        <v>2807.6400000000003</v>
      </c>
      <c r="R33" s="303">
        <v>10020.17</v>
      </c>
      <c r="S33" s="302">
        <v>7465.03</v>
      </c>
      <c r="T33" s="303">
        <f>U33-S33</f>
        <v>2807.6400000000003</v>
      </c>
      <c r="U33" s="303">
        <v>10272.67</v>
      </c>
      <c r="V33" s="302">
        <v>7338.78</v>
      </c>
      <c r="W33" s="302">
        <f>X33-V33</f>
        <v>2807.6400000000003</v>
      </c>
      <c r="X33" s="303">
        <v>10146.42</v>
      </c>
      <c r="Y33" s="302">
        <v>7525.44</v>
      </c>
      <c r="Z33" s="302">
        <f>AA33-Y33</f>
        <v>2885.7799999999997</v>
      </c>
      <c r="AA33" s="302">
        <v>10411.22</v>
      </c>
      <c r="AB33" s="302">
        <v>7525.44</v>
      </c>
      <c r="AC33" s="302">
        <f>AD33-AB33</f>
        <v>2885.7799999999997</v>
      </c>
      <c r="AD33" s="302">
        <v>10411.22</v>
      </c>
      <c r="AE33" s="302">
        <v>7525.44</v>
      </c>
      <c r="AF33" s="302">
        <f>AG33-AE33</f>
        <v>2885.7799999999997</v>
      </c>
      <c r="AG33" s="302">
        <v>10411.22</v>
      </c>
      <c r="AH33" s="307">
        <v>7701.04</v>
      </c>
      <c r="AI33" s="307">
        <f>AJ33-AH33</f>
        <v>2959.2799999999997</v>
      </c>
      <c r="AJ33" s="307">
        <v>10660.32</v>
      </c>
      <c r="AK33" s="307">
        <v>7701.04</v>
      </c>
      <c r="AL33" s="310">
        <f>AM33-AK33</f>
        <v>2959.2799999999997</v>
      </c>
      <c r="AM33" s="310">
        <v>10660.32</v>
      </c>
      <c r="AN33" s="307">
        <v>7701.04</v>
      </c>
      <c r="AO33" s="310">
        <f>AP33-AN33</f>
        <v>2959.2799999999997</v>
      </c>
      <c r="AP33" s="310">
        <v>10660.32</v>
      </c>
      <c r="AQ33" s="297" t="s">
        <v>881</v>
      </c>
    </row>
    <row r="34" spans="1:43" s="309" customFormat="1" ht="30" customHeight="1">
      <c r="A34" s="299" t="s">
        <v>96</v>
      </c>
      <c r="B34" s="300" t="s">
        <v>62</v>
      </c>
      <c r="C34" s="300" t="s">
        <v>983</v>
      </c>
      <c r="D34" s="300" t="s">
        <v>664</v>
      </c>
      <c r="E34" s="300" t="s">
        <v>1052</v>
      </c>
      <c r="F34" s="317">
        <v>40118</v>
      </c>
      <c r="G34" s="303">
        <f>I34-H34</f>
        <v>21196.63</v>
      </c>
      <c r="H34" s="302">
        <v>8852.39</v>
      </c>
      <c r="I34" s="303">
        <v>30049.02</v>
      </c>
      <c r="J34" s="302">
        <f>L34-K34</f>
        <v>21196.63</v>
      </c>
      <c r="K34" s="302">
        <v>8646.14</v>
      </c>
      <c r="L34" s="303">
        <v>29842.77</v>
      </c>
      <c r="M34" s="302">
        <f>O34-N34</f>
        <v>21681.93</v>
      </c>
      <c r="N34" s="302">
        <v>8608.54</v>
      </c>
      <c r="O34" s="303">
        <v>30290.47</v>
      </c>
      <c r="P34" s="302" t="s">
        <v>881</v>
      </c>
      <c r="Q34" s="302" t="s">
        <v>881</v>
      </c>
      <c r="R34" s="302" t="s">
        <v>881</v>
      </c>
      <c r="S34" s="302" t="s">
        <v>881</v>
      </c>
      <c r="T34" s="302" t="s">
        <v>881</v>
      </c>
      <c r="U34" s="302" t="s">
        <v>881</v>
      </c>
      <c r="V34" s="302" t="s">
        <v>881</v>
      </c>
      <c r="W34" s="302" t="s">
        <v>881</v>
      </c>
      <c r="X34" s="302" t="s">
        <v>881</v>
      </c>
      <c r="Y34" s="302" t="s">
        <v>881</v>
      </c>
      <c r="Z34" s="302" t="s">
        <v>881</v>
      </c>
      <c r="AA34" s="302" t="s">
        <v>881</v>
      </c>
      <c r="AB34" s="302" t="s">
        <v>881</v>
      </c>
      <c r="AC34" s="310" t="s">
        <v>881</v>
      </c>
      <c r="AD34" s="310" t="s">
        <v>881</v>
      </c>
      <c r="AE34" s="310" t="s">
        <v>881</v>
      </c>
      <c r="AF34" s="310" t="s">
        <v>881</v>
      </c>
      <c r="AG34" s="310" t="s">
        <v>881</v>
      </c>
      <c r="AH34" s="310" t="s">
        <v>881</v>
      </c>
      <c r="AI34" s="310" t="s">
        <v>881</v>
      </c>
      <c r="AJ34" s="310" t="s">
        <v>881</v>
      </c>
      <c r="AK34" s="310" t="s">
        <v>881</v>
      </c>
      <c r="AL34" s="310" t="s">
        <v>881</v>
      </c>
      <c r="AM34" s="310" t="s">
        <v>881</v>
      </c>
      <c r="AN34" s="310" t="s">
        <v>881</v>
      </c>
      <c r="AO34" s="310" t="s">
        <v>881</v>
      </c>
      <c r="AP34" s="310" t="s">
        <v>881</v>
      </c>
      <c r="AQ34" s="306" t="s">
        <v>1051</v>
      </c>
    </row>
    <row r="35" spans="1:43" s="309" customFormat="1" ht="30" customHeight="1">
      <c r="A35" s="299" t="s">
        <v>667</v>
      </c>
      <c r="B35" s="300" t="s">
        <v>960</v>
      </c>
      <c r="C35" s="300" t="s">
        <v>14</v>
      </c>
      <c r="D35" s="300" t="s">
        <v>669</v>
      </c>
      <c r="E35" s="300" t="s">
        <v>735</v>
      </c>
      <c r="F35" s="317">
        <v>40070</v>
      </c>
      <c r="G35" s="303">
        <f>I35-H35</f>
        <v>6206.759999999999</v>
      </c>
      <c r="H35" s="302">
        <v>2100.45</v>
      </c>
      <c r="I35" s="303">
        <v>8307.21</v>
      </c>
      <c r="J35" s="303">
        <f>L35-K35</f>
        <v>6206.759999999999</v>
      </c>
      <c r="K35" s="302">
        <v>2100.45</v>
      </c>
      <c r="L35" s="303">
        <v>8307.21</v>
      </c>
      <c r="M35" s="302">
        <f>O35-N35</f>
        <v>6776.360000000001</v>
      </c>
      <c r="N35" s="302">
        <v>1967.25</v>
      </c>
      <c r="O35" s="303">
        <v>8743.61</v>
      </c>
      <c r="P35" s="304">
        <f>R35-Q35</f>
        <v>6421.759999999999</v>
      </c>
      <c r="Q35" s="302">
        <v>2100.45</v>
      </c>
      <c r="R35" s="303">
        <v>8522.21</v>
      </c>
      <c r="S35" s="304">
        <f>U35-T35</f>
        <v>6421.759999999999</v>
      </c>
      <c r="T35" s="302">
        <v>2100.45</v>
      </c>
      <c r="U35" s="303">
        <v>8522.21</v>
      </c>
      <c r="V35" s="304">
        <f>X35-W35</f>
        <v>8104.68</v>
      </c>
      <c r="W35" s="303">
        <v>2679.25</v>
      </c>
      <c r="X35" s="303">
        <v>10783.93</v>
      </c>
      <c r="Y35" s="304">
        <f>AA35-Z35</f>
        <v>9814.14</v>
      </c>
      <c r="Z35" s="304">
        <v>3147.45</v>
      </c>
      <c r="AA35" s="303">
        <v>12961.59</v>
      </c>
      <c r="AB35" s="304">
        <f>AD35-AC35</f>
        <v>6527.200000000001</v>
      </c>
      <c r="AC35" s="307">
        <v>2828.97</v>
      </c>
      <c r="AD35" s="303">
        <v>9356.17</v>
      </c>
      <c r="AE35" s="307">
        <f>AG35-AF35</f>
        <v>7858.0599999999995</v>
      </c>
      <c r="AF35" s="307">
        <v>2957.15</v>
      </c>
      <c r="AG35" s="303">
        <v>10815.21</v>
      </c>
      <c r="AH35" s="307">
        <f>AJ35-AI35</f>
        <v>6681.120000000001</v>
      </c>
      <c r="AI35" s="307">
        <v>2884.73</v>
      </c>
      <c r="AJ35" s="303">
        <v>9565.85</v>
      </c>
      <c r="AK35" s="307">
        <f>AM35-AL35</f>
        <v>6899.660000000001</v>
      </c>
      <c r="AL35" s="307">
        <v>2986.71</v>
      </c>
      <c r="AM35" s="303">
        <v>9886.37</v>
      </c>
      <c r="AN35" s="307">
        <v>6899.65</v>
      </c>
      <c r="AO35" s="307">
        <f>AP35-AN35</f>
        <v>8872.140000000001</v>
      </c>
      <c r="AP35" s="307">
        <v>15771.79</v>
      </c>
      <c r="AQ35" s="297" t="s">
        <v>881</v>
      </c>
    </row>
    <row r="36" spans="1:43" s="309" customFormat="1" ht="30" customHeight="1">
      <c r="A36" s="299" t="s">
        <v>1012</v>
      </c>
      <c r="B36" s="300" t="s">
        <v>920</v>
      </c>
      <c r="C36" s="300" t="s">
        <v>835</v>
      </c>
      <c r="D36" s="300" t="s">
        <v>1013</v>
      </c>
      <c r="E36" s="300" t="s">
        <v>1014</v>
      </c>
      <c r="F36" s="317">
        <v>44476</v>
      </c>
      <c r="G36" s="303">
        <v>17364</v>
      </c>
      <c r="H36" s="303">
        <f>I36-G36</f>
        <v>7717.59</v>
      </c>
      <c r="I36" s="303">
        <v>25081.59</v>
      </c>
      <c r="J36" s="303">
        <v>17364</v>
      </c>
      <c r="K36" s="303">
        <f>L36-J36</f>
        <v>7717.59</v>
      </c>
      <c r="L36" s="303">
        <v>25081.59</v>
      </c>
      <c r="M36" s="303">
        <v>17364</v>
      </c>
      <c r="N36" s="303">
        <f>O36-M36</f>
        <v>7717.59</v>
      </c>
      <c r="O36" s="303">
        <v>25081.59</v>
      </c>
      <c r="P36" s="303">
        <v>17364</v>
      </c>
      <c r="Q36" s="303">
        <f>R36-P36</f>
        <v>7717.59</v>
      </c>
      <c r="R36" s="303">
        <v>25081.59</v>
      </c>
      <c r="S36" s="303">
        <v>17364</v>
      </c>
      <c r="T36" s="303">
        <f>U36-S36</f>
        <v>7717.59</v>
      </c>
      <c r="U36" s="303">
        <v>25081.59</v>
      </c>
      <c r="V36" s="303">
        <v>21010.71</v>
      </c>
      <c r="W36" s="303">
        <f>X36-V36</f>
        <v>9539.48</v>
      </c>
      <c r="X36" s="303">
        <v>30550.19</v>
      </c>
      <c r="Y36" s="303">
        <v>18405.93</v>
      </c>
      <c r="Z36" s="303">
        <f>AA36-Y36</f>
        <v>8238.150000000001</v>
      </c>
      <c r="AA36" s="292">
        <v>26644.08</v>
      </c>
      <c r="AB36" s="303">
        <v>18405.93</v>
      </c>
      <c r="AC36" s="303">
        <f>AD36-AB36</f>
        <v>8238.150000000001</v>
      </c>
      <c r="AD36" s="292">
        <v>26644.08</v>
      </c>
      <c r="AE36" s="303">
        <v>18405.93</v>
      </c>
      <c r="AF36" s="303">
        <f>AG36-AE36</f>
        <v>8238.150000000001</v>
      </c>
      <c r="AG36" s="292">
        <v>26644.08</v>
      </c>
      <c r="AH36" s="303">
        <v>18405.93</v>
      </c>
      <c r="AI36" s="303">
        <f>AJ36-AH36</f>
        <v>8238.150000000001</v>
      </c>
      <c r="AJ36" s="292">
        <v>26644.08</v>
      </c>
      <c r="AK36" s="303">
        <v>18405.93</v>
      </c>
      <c r="AL36" s="303">
        <f aca="true" t="shared" si="3" ref="AL36:AL42">AM36-AK36</f>
        <v>8238.150000000001</v>
      </c>
      <c r="AM36" s="292">
        <v>26644.08</v>
      </c>
      <c r="AN36" s="307">
        <v>18405.93</v>
      </c>
      <c r="AO36" s="307">
        <v>8238.150000000001</v>
      </c>
      <c r="AP36" s="307">
        <v>26644.08</v>
      </c>
      <c r="AQ36" s="297" t="s">
        <v>881</v>
      </c>
    </row>
    <row r="37" spans="1:43" s="309" customFormat="1" ht="30" customHeight="1">
      <c r="A37" s="299" t="s">
        <v>854</v>
      </c>
      <c r="B37" s="300" t="s">
        <v>920</v>
      </c>
      <c r="C37" s="300" t="s">
        <v>939</v>
      </c>
      <c r="D37" s="300" t="s">
        <v>855</v>
      </c>
      <c r="E37" s="300" t="s">
        <v>856</v>
      </c>
      <c r="F37" s="317">
        <v>43656</v>
      </c>
      <c r="G37" s="303">
        <f>I37-H37</f>
        <v>8354.23</v>
      </c>
      <c r="H37" s="302">
        <v>1940.35</v>
      </c>
      <c r="I37" s="303">
        <v>10294.58</v>
      </c>
      <c r="J37" s="303">
        <f>L37-K37</f>
        <v>8354.23</v>
      </c>
      <c r="K37" s="302">
        <v>1940.35</v>
      </c>
      <c r="L37" s="303">
        <v>10294.58</v>
      </c>
      <c r="M37" s="303">
        <v>8354.23</v>
      </c>
      <c r="N37" s="303">
        <f>O37-M37</f>
        <v>2952.4500000000007</v>
      </c>
      <c r="O37" s="303">
        <v>11306.68</v>
      </c>
      <c r="P37" s="303">
        <v>8354.23</v>
      </c>
      <c r="Q37" s="303">
        <f>R37-P37</f>
        <v>2952.4500000000007</v>
      </c>
      <c r="R37" s="303">
        <v>11306.68</v>
      </c>
      <c r="S37" s="303">
        <v>8354.23</v>
      </c>
      <c r="T37" s="303">
        <f>U37-S37</f>
        <v>2952.4500000000007</v>
      </c>
      <c r="U37" s="303">
        <v>11306.68</v>
      </c>
      <c r="V37" s="303">
        <v>8855.52</v>
      </c>
      <c r="W37" s="302">
        <f>X37-V37</f>
        <v>3153.51</v>
      </c>
      <c r="X37" s="303">
        <v>12009.03</v>
      </c>
      <c r="Y37" s="303">
        <v>11208.03</v>
      </c>
      <c r="Z37" s="302">
        <f>AA37-Y37</f>
        <v>5684.24</v>
      </c>
      <c r="AA37" s="303">
        <v>16892.27</v>
      </c>
      <c r="AB37" s="303">
        <v>10147.78</v>
      </c>
      <c r="AC37" s="305">
        <f>AD37-AB37</f>
        <v>3579.1499999999996</v>
      </c>
      <c r="AD37" s="303">
        <v>13726.93</v>
      </c>
      <c r="AE37" s="319">
        <f>AG37-AF37</f>
        <v>8855.52</v>
      </c>
      <c r="AF37" s="305">
        <v>3153.51</v>
      </c>
      <c r="AG37" s="335">
        <v>12009.03</v>
      </c>
      <c r="AH37" s="319">
        <f>AJ37-AI37</f>
        <v>8855.52</v>
      </c>
      <c r="AI37" s="305">
        <v>3153.51</v>
      </c>
      <c r="AJ37" s="335">
        <v>12009.03</v>
      </c>
      <c r="AK37" s="319">
        <v>12112.15</v>
      </c>
      <c r="AL37" s="305">
        <f t="shared" si="3"/>
        <v>4459.730000000001</v>
      </c>
      <c r="AM37" s="335">
        <v>16571.88</v>
      </c>
      <c r="AN37" s="319">
        <v>9519.7</v>
      </c>
      <c r="AO37" s="305">
        <f>AP37-AN37</f>
        <v>3419.92</v>
      </c>
      <c r="AP37" s="305">
        <v>12939.62</v>
      </c>
      <c r="AQ37" s="297" t="s">
        <v>881</v>
      </c>
    </row>
    <row r="38" spans="1:43" s="309" customFormat="1" ht="30" customHeight="1">
      <c r="A38" s="320" t="s">
        <v>1025</v>
      </c>
      <c r="B38" s="300" t="s">
        <v>656</v>
      </c>
      <c r="C38" s="308" t="s">
        <v>28</v>
      </c>
      <c r="D38" s="308" t="s">
        <v>1026</v>
      </c>
      <c r="E38" s="308" t="s">
        <v>1027</v>
      </c>
      <c r="F38" s="317">
        <v>44503</v>
      </c>
      <c r="G38" s="303">
        <f>I38-H38</f>
        <v>21306.19</v>
      </c>
      <c r="H38" s="302">
        <v>4537.61</v>
      </c>
      <c r="I38" s="303">
        <v>25843.8</v>
      </c>
      <c r="J38" s="303">
        <f>L38-K38</f>
        <v>31618.93</v>
      </c>
      <c r="K38" s="302">
        <v>4537.61</v>
      </c>
      <c r="L38" s="303">
        <v>36156.54</v>
      </c>
      <c r="M38" s="303">
        <f>O38-N38</f>
        <v>21306.19</v>
      </c>
      <c r="N38" s="302">
        <v>4537.61</v>
      </c>
      <c r="O38" s="303">
        <v>25843.8</v>
      </c>
      <c r="P38" s="303">
        <f>R38-Q38</f>
        <v>21306.19</v>
      </c>
      <c r="Q38" s="302">
        <v>4537.61</v>
      </c>
      <c r="R38" s="303">
        <v>25843.8</v>
      </c>
      <c r="S38" s="303">
        <f>U38-T38</f>
        <v>21306.19</v>
      </c>
      <c r="T38" s="302">
        <v>4537.61</v>
      </c>
      <c r="U38" s="303">
        <v>25843.8</v>
      </c>
      <c r="V38" s="303">
        <f>X38-W38</f>
        <v>31618.93</v>
      </c>
      <c r="W38" s="302">
        <v>4537.61</v>
      </c>
      <c r="X38" s="303">
        <v>36156.54</v>
      </c>
      <c r="Y38" s="303">
        <f>AA38-Z38</f>
        <v>21306.19</v>
      </c>
      <c r="Z38" s="321">
        <v>4537.61</v>
      </c>
      <c r="AA38" s="303">
        <v>25843.8</v>
      </c>
      <c r="AB38" s="303">
        <f>AD38-AC38</f>
        <v>21306.19</v>
      </c>
      <c r="AC38" s="305">
        <v>5922.38</v>
      </c>
      <c r="AD38" s="303">
        <v>27228.57</v>
      </c>
      <c r="AE38" s="303">
        <f>AG38-AF38</f>
        <v>21306.19</v>
      </c>
      <c r="AF38" s="305">
        <v>5922.38</v>
      </c>
      <c r="AG38" s="303">
        <v>27228.57</v>
      </c>
      <c r="AH38" s="303">
        <f>AJ38-AI38</f>
        <v>21306.19</v>
      </c>
      <c r="AI38" s="305">
        <v>5922.38</v>
      </c>
      <c r="AJ38" s="303">
        <v>27228.57</v>
      </c>
      <c r="AK38" s="319">
        <v>31618.94</v>
      </c>
      <c r="AL38" s="305">
        <f t="shared" si="3"/>
        <v>11844.759999999998</v>
      </c>
      <c r="AM38" s="303">
        <v>43463.7</v>
      </c>
      <c r="AN38" s="319">
        <v>21306.19</v>
      </c>
      <c r="AO38" s="305">
        <v>5922.38</v>
      </c>
      <c r="AP38" s="305">
        <v>27228.57</v>
      </c>
      <c r="AQ38" s="297" t="s">
        <v>881</v>
      </c>
    </row>
    <row r="39" spans="1:43" s="309" customFormat="1" ht="30" customHeight="1">
      <c r="A39" s="320" t="s">
        <v>1028</v>
      </c>
      <c r="B39" s="300" t="s">
        <v>1020</v>
      </c>
      <c r="C39" s="308" t="s">
        <v>14</v>
      </c>
      <c r="D39" s="308" t="s">
        <v>1029</v>
      </c>
      <c r="E39" s="308" t="s">
        <v>1037</v>
      </c>
      <c r="F39" s="317">
        <v>44622</v>
      </c>
      <c r="G39" s="302" t="s">
        <v>881</v>
      </c>
      <c r="H39" s="302" t="s">
        <v>881</v>
      </c>
      <c r="I39" s="302" t="s">
        <v>881</v>
      </c>
      <c r="J39" s="302" t="s">
        <v>881</v>
      </c>
      <c r="K39" s="302" t="s">
        <v>881</v>
      </c>
      <c r="L39" s="302" t="s">
        <v>881</v>
      </c>
      <c r="M39" s="303">
        <v>3322.32</v>
      </c>
      <c r="N39" s="302">
        <f>O39-M39</f>
        <v>697.29</v>
      </c>
      <c r="O39" s="303">
        <v>4019.61</v>
      </c>
      <c r="P39" s="303">
        <v>3485.27</v>
      </c>
      <c r="Q39" s="302">
        <f>R39-P39</f>
        <v>723.3300000000004</v>
      </c>
      <c r="R39" s="303">
        <v>4208.6</v>
      </c>
      <c r="S39" s="303">
        <v>3531.09</v>
      </c>
      <c r="T39" s="302">
        <f>U39-S39</f>
        <v>730.9799999999996</v>
      </c>
      <c r="U39" s="303">
        <v>4262.07</v>
      </c>
      <c r="V39" s="303">
        <v>3577.58</v>
      </c>
      <c r="W39" s="302">
        <f>X39-V39</f>
        <v>738.75</v>
      </c>
      <c r="X39" s="303">
        <v>4316.33</v>
      </c>
      <c r="Y39" s="303">
        <v>3624.72</v>
      </c>
      <c r="Z39" s="302">
        <f>AA39-Y39</f>
        <v>746.6200000000003</v>
      </c>
      <c r="AA39" s="303">
        <v>4371.34</v>
      </c>
      <c r="AB39" s="303">
        <v>3661.57</v>
      </c>
      <c r="AC39" s="305">
        <f>AD39-AB39</f>
        <v>752.77</v>
      </c>
      <c r="AD39" s="303">
        <v>4414.34</v>
      </c>
      <c r="AE39" s="303">
        <v>3661.57</v>
      </c>
      <c r="AF39" s="305">
        <f>AG39-AE39</f>
        <v>752.77</v>
      </c>
      <c r="AG39" s="303">
        <v>4414.34</v>
      </c>
      <c r="AH39" s="319">
        <f>AJ39-AI39</f>
        <v>4672.0599999999995</v>
      </c>
      <c r="AI39" s="305">
        <v>585.19</v>
      </c>
      <c r="AJ39" s="303">
        <v>5257.25</v>
      </c>
      <c r="AK39" s="319">
        <v>3948.32</v>
      </c>
      <c r="AL39" s="305">
        <f t="shared" si="3"/>
        <v>782.7099999999996</v>
      </c>
      <c r="AM39" s="303">
        <v>4731.03</v>
      </c>
      <c r="AN39" s="145">
        <f>AP39-AO39</f>
        <v>4307.910000000001</v>
      </c>
      <c r="AO39" s="354">
        <v>5623.79</v>
      </c>
      <c r="AP39" s="354">
        <v>9931.7</v>
      </c>
      <c r="AQ39" s="349" t="s">
        <v>1070</v>
      </c>
    </row>
    <row r="40" spans="1:43" s="309" customFormat="1" ht="30" customHeight="1">
      <c r="A40" s="320" t="s">
        <v>1028</v>
      </c>
      <c r="B40" s="300" t="s">
        <v>920</v>
      </c>
      <c r="C40" s="308" t="s">
        <v>14</v>
      </c>
      <c r="D40" s="308" t="s">
        <v>1029</v>
      </c>
      <c r="E40" s="308" t="s">
        <v>1046</v>
      </c>
      <c r="F40" s="301">
        <v>44636</v>
      </c>
      <c r="G40" s="302" t="s">
        <v>881</v>
      </c>
      <c r="H40" s="302" t="s">
        <v>881</v>
      </c>
      <c r="I40" s="302" t="s">
        <v>881</v>
      </c>
      <c r="J40" s="302" t="s">
        <v>881</v>
      </c>
      <c r="K40" s="302" t="s">
        <v>881</v>
      </c>
      <c r="L40" s="302" t="s">
        <v>881</v>
      </c>
      <c r="M40" s="303">
        <v>1343.25</v>
      </c>
      <c r="N40" s="302">
        <f>O40-M40</f>
        <v>344.24</v>
      </c>
      <c r="O40" s="303">
        <v>1687.49</v>
      </c>
      <c r="P40" s="303">
        <v>2564.14</v>
      </c>
      <c r="Q40" s="302">
        <f>R40-P40</f>
        <v>666.98</v>
      </c>
      <c r="R40" s="303">
        <v>3231.12</v>
      </c>
      <c r="S40" s="303">
        <v>2109.6</v>
      </c>
      <c r="T40" s="302">
        <f>U40-S40</f>
        <v>666.98</v>
      </c>
      <c r="U40" s="303">
        <v>2776.58</v>
      </c>
      <c r="V40" s="303">
        <v>2609.59</v>
      </c>
      <c r="W40" s="303">
        <f>X40-V40</f>
        <v>801.2399999999998</v>
      </c>
      <c r="X40" s="303">
        <v>3410.83</v>
      </c>
      <c r="Y40" s="303">
        <v>2464.31</v>
      </c>
      <c r="Z40" s="302">
        <f>AA40-Y40</f>
        <v>709.3699999999999</v>
      </c>
      <c r="AA40" s="303">
        <v>3173.68</v>
      </c>
      <c r="AB40" s="303">
        <v>2483.51</v>
      </c>
      <c r="AC40" s="305">
        <f>AD40-AB40</f>
        <v>709.3699999999999</v>
      </c>
      <c r="AD40" s="303">
        <v>3192.88</v>
      </c>
      <c r="AE40" s="319">
        <v>2454.71</v>
      </c>
      <c r="AF40" s="305">
        <f>AG40-AE40</f>
        <v>709.3699999999999</v>
      </c>
      <c r="AG40" s="303">
        <v>3164.08</v>
      </c>
      <c r="AH40" s="319">
        <v>2454.71</v>
      </c>
      <c r="AI40" s="305">
        <f>AJ40-AH40</f>
        <v>709.3699999999999</v>
      </c>
      <c r="AJ40" s="303">
        <v>3164.08</v>
      </c>
      <c r="AK40" s="319">
        <v>2454.71</v>
      </c>
      <c r="AL40" s="305">
        <f t="shared" si="3"/>
        <v>709.3699999999999</v>
      </c>
      <c r="AM40" s="303">
        <v>3164.08</v>
      </c>
      <c r="AN40" s="319">
        <v>2473.91</v>
      </c>
      <c r="AO40" s="305">
        <f>AP40-AN40</f>
        <v>709.3700000000003</v>
      </c>
      <c r="AP40" s="305">
        <v>3183.28</v>
      </c>
      <c r="AQ40" s="297" t="s">
        <v>881</v>
      </c>
    </row>
    <row r="41" spans="1:43" s="313" customFormat="1" ht="30" customHeight="1">
      <c r="A41" s="299" t="s">
        <v>961</v>
      </c>
      <c r="B41" s="300" t="s">
        <v>917</v>
      </c>
      <c r="C41" s="300" t="s">
        <v>1115</v>
      </c>
      <c r="D41" s="300" t="s">
        <v>954</v>
      </c>
      <c r="E41" s="322" t="s">
        <v>1039</v>
      </c>
      <c r="F41" s="301">
        <v>34335</v>
      </c>
      <c r="G41" s="302">
        <v>12912.49</v>
      </c>
      <c r="H41" s="302">
        <f>I41-G41</f>
        <v>5193.699999999999</v>
      </c>
      <c r="I41" s="302">
        <v>18106.19</v>
      </c>
      <c r="J41" s="302">
        <v>12912.49</v>
      </c>
      <c r="K41" s="302">
        <f>L41-J41</f>
        <v>5193.699999999999</v>
      </c>
      <c r="L41" s="302">
        <v>18106.19</v>
      </c>
      <c r="M41" s="302">
        <v>12912.49</v>
      </c>
      <c r="N41" s="302">
        <f>O41-M41</f>
        <v>5193.699999999999</v>
      </c>
      <c r="O41" s="302">
        <v>18106.19</v>
      </c>
      <c r="P41" s="302">
        <v>13408.78</v>
      </c>
      <c r="Q41" s="302">
        <f>R41-P41</f>
        <v>5401.460000000001</v>
      </c>
      <c r="R41" s="303">
        <v>18810.24</v>
      </c>
      <c r="S41" s="302">
        <v>13661.28</v>
      </c>
      <c r="T41" s="302">
        <f>U41-S41</f>
        <v>5401.460000000001</v>
      </c>
      <c r="U41" s="303">
        <v>19062.74</v>
      </c>
      <c r="V41" s="302">
        <v>13535.03</v>
      </c>
      <c r="W41" s="302">
        <f>X41-V41</f>
        <v>5401.460000000001</v>
      </c>
      <c r="X41" s="303">
        <v>18936.49</v>
      </c>
      <c r="Y41" s="302">
        <v>13922.12</v>
      </c>
      <c r="Z41" s="302">
        <f>AA41-Y41</f>
        <v>5563.499999999998</v>
      </c>
      <c r="AA41" s="302">
        <v>19485.62</v>
      </c>
      <c r="AB41" s="302">
        <v>13922.12</v>
      </c>
      <c r="AC41" s="302">
        <f>AD41-AB41</f>
        <v>5563.499999999998</v>
      </c>
      <c r="AD41" s="302">
        <v>19485.62</v>
      </c>
      <c r="AE41" s="302">
        <v>13922.12</v>
      </c>
      <c r="AF41" s="302">
        <f>AG41-AE41</f>
        <v>5563.499999999998</v>
      </c>
      <c r="AG41" s="302">
        <v>19485.62</v>
      </c>
      <c r="AH41" s="307">
        <v>14286.28</v>
      </c>
      <c r="AI41" s="307">
        <f>AJ41-AH41</f>
        <v>5715.9400000000005</v>
      </c>
      <c r="AJ41" s="307">
        <v>20002.22</v>
      </c>
      <c r="AK41" s="307">
        <v>14286.28</v>
      </c>
      <c r="AL41" s="307">
        <f t="shared" si="3"/>
        <v>5715.9400000000005</v>
      </c>
      <c r="AM41" s="307">
        <v>20002.22</v>
      </c>
      <c r="AN41" s="307">
        <v>14286.28</v>
      </c>
      <c r="AO41" s="307">
        <f>AP41-AN41</f>
        <v>5715.9400000000005</v>
      </c>
      <c r="AP41" s="307">
        <v>20002.22</v>
      </c>
      <c r="AQ41" s="297" t="s">
        <v>881</v>
      </c>
    </row>
    <row r="42" spans="1:43" s="309" customFormat="1" ht="30" customHeight="1">
      <c r="A42" s="299" t="s">
        <v>962</v>
      </c>
      <c r="B42" s="300" t="s">
        <v>917</v>
      </c>
      <c r="C42" s="300" t="s">
        <v>918</v>
      </c>
      <c r="D42" s="300" t="s">
        <v>919</v>
      </c>
      <c r="E42" s="308" t="s">
        <v>1064</v>
      </c>
      <c r="F42" s="317">
        <v>42736</v>
      </c>
      <c r="G42" s="302">
        <v>10210.39</v>
      </c>
      <c r="H42" s="302">
        <f>I42-G42</f>
        <v>4062.5699999999997</v>
      </c>
      <c r="I42" s="303">
        <v>14272.96</v>
      </c>
      <c r="J42" s="302">
        <v>10210.39</v>
      </c>
      <c r="K42" s="302">
        <f>L42-J42</f>
        <v>4062.5699999999997</v>
      </c>
      <c r="L42" s="303">
        <v>14272.96</v>
      </c>
      <c r="M42" s="302">
        <v>10210.39</v>
      </c>
      <c r="N42" s="302">
        <f>O42-M42</f>
        <v>4062.5699999999997</v>
      </c>
      <c r="O42" s="303">
        <v>14272.96</v>
      </c>
      <c r="P42" s="302">
        <v>10598.58</v>
      </c>
      <c r="Q42" s="302">
        <f>R42-P42</f>
        <v>4225.08</v>
      </c>
      <c r="R42" s="303">
        <v>14823.66</v>
      </c>
      <c r="S42" s="302">
        <v>10851.08</v>
      </c>
      <c r="T42" s="302">
        <f>U42-S42</f>
        <v>4225.08</v>
      </c>
      <c r="U42" s="303">
        <v>15076.16</v>
      </c>
      <c r="V42" s="302">
        <v>11178.67</v>
      </c>
      <c r="W42" s="302">
        <f>X42-V42</f>
        <v>4415.0599999999995</v>
      </c>
      <c r="X42" s="303">
        <v>15593.73</v>
      </c>
      <c r="Y42" s="302">
        <v>11342.65</v>
      </c>
      <c r="Z42" s="302">
        <f>AA42-Y42</f>
        <v>4483.700000000001</v>
      </c>
      <c r="AA42" s="302">
        <v>15826.35</v>
      </c>
      <c r="AB42" s="302">
        <v>11342.65</v>
      </c>
      <c r="AC42" s="302">
        <f>AD42-AB42</f>
        <v>4483.700000000001</v>
      </c>
      <c r="AD42" s="302">
        <v>15826.35</v>
      </c>
      <c r="AE42" s="302">
        <v>11342.65</v>
      </c>
      <c r="AF42" s="302">
        <f>AG42-AE42</f>
        <v>4483.700000000001</v>
      </c>
      <c r="AG42" s="302">
        <v>15826.35</v>
      </c>
      <c r="AH42" s="307">
        <v>11636.14</v>
      </c>
      <c r="AI42" s="307">
        <f>AJ42-AH42</f>
        <v>4606.560000000001</v>
      </c>
      <c r="AJ42" s="307">
        <v>16242.7</v>
      </c>
      <c r="AK42" s="307">
        <v>11636.14</v>
      </c>
      <c r="AL42" s="307">
        <f t="shared" si="3"/>
        <v>4606.560000000001</v>
      </c>
      <c r="AM42" s="307">
        <v>16242.7</v>
      </c>
      <c r="AN42" s="307">
        <v>11636.14</v>
      </c>
      <c r="AO42" s="307">
        <f>AP42-AN42</f>
        <v>4606.560000000001</v>
      </c>
      <c r="AP42" s="307">
        <v>16242.7</v>
      </c>
      <c r="AQ42" s="297" t="s">
        <v>881</v>
      </c>
    </row>
    <row r="43" spans="1:43" s="309" customFormat="1" ht="30" customHeight="1">
      <c r="A43" s="299" t="s">
        <v>963</v>
      </c>
      <c r="B43" s="300" t="s">
        <v>964</v>
      </c>
      <c r="C43" s="300" t="s">
        <v>4</v>
      </c>
      <c r="D43" s="300" t="s">
        <v>675</v>
      </c>
      <c r="E43" s="300" t="s">
        <v>739</v>
      </c>
      <c r="F43" s="317">
        <v>41640</v>
      </c>
      <c r="G43" s="303">
        <v>8591.36</v>
      </c>
      <c r="H43" s="302">
        <v>3926.43</v>
      </c>
      <c r="I43" s="303">
        <f>SUM(G43:H43)</f>
        <v>12517.79</v>
      </c>
      <c r="J43" s="303">
        <v>8591.36</v>
      </c>
      <c r="K43" s="302">
        <v>3926.43</v>
      </c>
      <c r="L43" s="303">
        <f>SUM(J43:K43)</f>
        <v>12517.79</v>
      </c>
      <c r="M43" s="302">
        <f>O43-N43</f>
        <v>9216.36</v>
      </c>
      <c r="N43" s="302">
        <v>3926.43</v>
      </c>
      <c r="O43" s="303">
        <v>13142.79</v>
      </c>
      <c r="P43" s="302">
        <f>R43-Q43</f>
        <v>10210.79</v>
      </c>
      <c r="Q43" s="302">
        <v>4297.24</v>
      </c>
      <c r="R43" s="303">
        <v>14508.03</v>
      </c>
      <c r="S43" s="302">
        <f>U43-T43</f>
        <v>9758.53</v>
      </c>
      <c r="T43" s="302">
        <v>1968.75</v>
      </c>
      <c r="U43" s="303">
        <v>11727.28</v>
      </c>
      <c r="V43" s="302">
        <f>X43-W43</f>
        <v>9758.53</v>
      </c>
      <c r="W43" s="302">
        <v>1968.75</v>
      </c>
      <c r="X43" s="303">
        <v>11727.28</v>
      </c>
      <c r="Y43" s="302">
        <f>AA43-Z43</f>
        <v>9758.53</v>
      </c>
      <c r="Z43" s="302">
        <v>1968.75</v>
      </c>
      <c r="AA43" s="303">
        <v>11727.28</v>
      </c>
      <c r="AB43" s="302">
        <f>AD43-AC43</f>
        <v>9758.53</v>
      </c>
      <c r="AC43" s="302">
        <v>1968.75</v>
      </c>
      <c r="AD43" s="303">
        <v>11727.28</v>
      </c>
      <c r="AE43" s="302">
        <f>AG43-AF43</f>
        <v>9758.53</v>
      </c>
      <c r="AF43" s="302">
        <v>1968.75</v>
      </c>
      <c r="AG43" s="303">
        <v>11727.28</v>
      </c>
      <c r="AH43" s="302">
        <f>AJ43-AI43</f>
        <v>9758.53</v>
      </c>
      <c r="AI43" s="302">
        <v>1968.75</v>
      </c>
      <c r="AJ43" s="303">
        <v>11727.28</v>
      </c>
      <c r="AK43" s="305">
        <v>12781.91</v>
      </c>
      <c r="AL43" s="310">
        <v>1968.97</v>
      </c>
      <c r="AM43" s="305">
        <v>14750.88</v>
      </c>
      <c r="AN43" s="350">
        <v>9758.31</v>
      </c>
      <c r="AO43" s="350">
        <f>AP43-AN43</f>
        <v>12454.820000000002</v>
      </c>
      <c r="AP43" s="350">
        <v>22213.13</v>
      </c>
      <c r="AQ43" s="115" t="s">
        <v>1070</v>
      </c>
    </row>
    <row r="44" spans="1:43" s="309" customFormat="1" ht="30" customHeight="1">
      <c r="A44" s="344" t="s">
        <v>1061</v>
      </c>
      <c r="B44" s="323" t="s">
        <v>920</v>
      </c>
      <c r="C44" s="324" t="s">
        <v>14</v>
      </c>
      <c r="D44" s="324" t="s">
        <v>1062</v>
      </c>
      <c r="E44" s="324" t="s">
        <v>1063</v>
      </c>
      <c r="F44" s="325">
        <v>44789</v>
      </c>
      <c r="G44" s="302" t="s">
        <v>881</v>
      </c>
      <c r="H44" s="302" t="s">
        <v>881</v>
      </c>
      <c r="I44" s="302" t="s">
        <v>881</v>
      </c>
      <c r="J44" s="302" t="s">
        <v>881</v>
      </c>
      <c r="K44" s="302" t="s">
        <v>881</v>
      </c>
      <c r="L44" s="302" t="s">
        <v>881</v>
      </c>
      <c r="M44" s="302" t="s">
        <v>881</v>
      </c>
      <c r="N44" s="302" t="s">
        <v>881</v>
      </c>
      <c r="O44" s="302" t="s">
        <v>881</v>
      </c>
      <c r="P44" s="302" t="s">
        <v>881</v>
      </c>
      <c r="Q44" s="302" t="s">
        <v>881</v>
      </c>
      <c r="R44" s="302" t="s">
        <v>881</v>
      </c>
      <c r="S44" s="302" t="s">
        <v>881</v>
      </c>
      <c r="T44" s="302" t="s">
        <v>881</v>
      </c>
      <c r="U44" s="302" t="s">
        <v>881</v>
      </c>
      <c r="V44" s="302" t="s">
        <v>881</v>
      </c>
      <c r="W44" s="302" t="s">
        <v>881</v>
      </c>
      <c r="X44" s="302" t="s">
        <v>881</v>
      </c>
      <c r="Y44" s="302" t="s">
        <v>881</v>
      </c>
      <c r="Z44" s="302" t="s">
        <v>881</v>
      </c>
      <c r="AA44" s="302" t="s">
        <v>881</v>
      </c>
      <c r="AB44" s="302">
        <v>1015.07</v>
      </c>
      <c r="AC44" s="310">
        <f>AD44-AB44</f>
        <v>801.9</v>
      </c>
      <c r="AD44" s="305">
        <v>1816.97</v>
      </c>
      <c r="AE44" s="305">
        <v>2302.73</v>
      </c>
      <c r="AF44" s="310">
        <f>AG44-AE44</f>
        <v>575.1700000000001</v>
      </c>
      <c r="AG44" s="336">
        <v>2877.9</v>
      </c>
      <c r="AH44" s="305">
        <v>2302.73</v>
      </c>
      <c r="AI44" s="310">
        <f>AJ44-AH44</f>
        <v>575.1700000000001</v>
      </c>
      <c r="AJ44" s="336">
        <v>2877.9</v>
      </c>
      <c r="AK44" s="305">
        <v>2302.73</v>
      </c>
      <c r="AL44" s="310">
        <f>AM44-AK44</f>
        <v>575.1700000000001</v>
      </c>
      <c r="AM44" s="336">
        <v>2877.9</v>
      </c>
      <c r="AN44" s="307">
        <v>2313</v>
      </c>
      <c r="AO44" s="307">
        <f>AP44-AN44</f>
        <v>606.6399999999999</v>
      </c>
      <c r="AP44" s="307">
        <v>2919.64</v>
      </c>
      <c r="AQ44" s="297" t="s">
        <v>881</v>
      </c>
    </row>
    <row r="45" spans="1:43" s="309" customFormat="1" ht="30" customHeight="1">
      <c r="A45" s="299" t="s">
        <v>965</v>
      </c>
      <c r="B45" s="300" t="s">
        <v>950</v>
      </c>
      <c r="C45" s="300" t="s">
        <v>4</v>
      </c>
      <c r="D45" s="300" t="s">
        <v>966</v>
      </c>
      <c r="E45" s="300" t="s">
        <v>967</v>
      </c>
      <c r="F45" s="301" t="s">
        <v>1030</v>
      </c>
      <c r="G45" s="303">
        <v>8802.57</v>
      </c>
      <c r="H45" s="302">
        <f>I45-G45</f>
        <v>683.6700000000001</v>
      </c>
      <c r="I45" s="302">
        <v>9486.24</v>
      </c>
      <c r="J45" s="302">
        <v>13203.85</v>
      </c>
      <c r="K45" s="302">
        <f>L45-J45</f>
        <v>1025.5</v>
      </c>
      <c r="L45" s="303">
        <v>14229.35</v>
      </c>
      <c r="M45" s="302">
        <f>O45-N45</f>
        <v>17395.640000000003</v>
      </c>
      <c r="N45" s="302">
        <v>1360.85</v>
      </c>
      <c r="O45" s="303">
        <v>18756.49</v>
      </c>
      <c r="P45" s="302">
        <f>R45-Q45</f>
        <v>14071.64</v>
      </c>
      <c r="Q45" s="303">
        <v>1094.93</v>
      </c>
      <c r="R45" s="303">
        <v>15166.57</v>
      </c>
      <c r="S45" s="302">
        <f>U45-T45</f>
        <v>13844.779999999999</v>
      </c>
      <c r="T45" s="303">
        <v>1076.78</v>
      </c>
      <c r="U45" s="303">
        <v>14921.56</v>
      </c>
      <c r="V45" s="302">
        <f>X45-W45</f>
        <v>13303.88</v>
      </c>
      <c r="W45" s="303">
        <v>1273.51</v>
      </c>
      <c r="X45" s="303">
        <v>14577.39</v>
      </c>
      <c r="Y45" s="302">
        <f>AA45-Z45</f>
        <v>15087.14</v>
      </c>
      <c r="Z45" s="302">
        <v>1176.17</v>
      </c>
      <c r="AA45" s="303">
        <v>16263.31</v>
      </c>
      <c r="AB45" s="302">
        <f>AD45-AC45</f>
        <v>15087.14</v>
      </c>
      <c r="AC45" s="302">
        <v>1176.17</v>
      </c>
      <c r="AD45" s="303">
        <v>16263.31</v>
      </c>
      <c r="AE45" s="302">
        <f>AG45-AF45</f>
        <v>15087.14</v>
      </c>
      <c r="AF45" s="302">
        <v>1176.17</v>
      </c>
      <c r="AG45" s="303">
        <v>16263.31</v>
      </c>
      <c r="AH45" s="302">
        <f>AJ45-AI45</f>
        <v>15087.14</v>
      </c>
      <c r="AI45" s="302">
        <v>1176.17</v>
      </c>
      <c r="AJ45" s="303">
        <v>16263.31</v>
      </c>
      <c r="AK45" s="307">
        <v>15087.14</v>
      </c>
      <c r="AL45" s="340">
        <v>17054.48</v>
      </c>
      <c r="AM45" s="307">
        <f>AK45+AL45</f>
        <v>32141.62</v>
      </c>
      <c r="AN45" s="350">
        <f>AP45-AO45</f>
        <v>15087.14</v>
      </c>
      <c r="AO45" s="350">
        <v>1176.17</v>
      </c>
      <c r="AP45" s="307">
        <v>16263.31</v>
      </c>
      <c r="AQ45" s="306" t="s">
        <v>1070</v>
      </c>
    </row>
    <row r="46" spans="1:43" s="309" customFormat="1" ht="30" customHeight="1">
      <c r="A46" s="320" t="s">
        <v>1031</v>
      </c>
      <c r="B46" s="300" t="s">
        <v>1020</v>
      </c>
      <c r="C46" s="308" t="s">
        <v>14</v>
      </c>
      <c r="D46" s="308" t="s">
        <v>1032</v>
      </c>
      <c r="E46" s="308" t="s">
        <v>1038</v>
      </c>
      <c r="F46" s="301">
        <v>44627</v>
      </c>
      <c r="G46" s="302" t="s">
        <v>881</v>
      </c>
      <c r="H46" s="302" t="s">
        <v>881</v>
      </c>
      <c r="I46" s="302" t="s">
        <v>881</v>
      </c>
      <c r="J46" s="302" t="s">
        <v>881</v>
      </c>
      <c r="K46" s="302" t="s">
        <v>881</v>
      </c>
      <c r="L46" s="302" t="s">
        <v>881</v>
      </c>
      <c r="M46" s="303">
        <v>2078.33</v>
      </c>
      <c r="N46" s="302">
        <f>O46-M46</f>
        <v>447.8600000000001</v>
      </c>
      <c r="O46" s="303">
        <v>2526.19</v>
      </c>
      <c r="P46" s="303">
        <v>2580.12</v>
      </c>
      <c r="Q46" s="302">
        <f>R46-P46</f>
        <v>531.6600000000003</v>
      </c>
      <c r="R46" s="303">
        <v>3111.78</v>
      </c>
      <c r="S46" s="303">
        <v>2613.28</v>
      </c>
      <c r="T46" s="302">
        <f>U46-S46</f>
        <v>564.4099999999999</v>
      </c>
      <c r="U46" s="303">
        <v>3177.69</v>
      </c>
      <c r="V46" s="303">
        <v>2646.9</v>
      </c>
      <c r="W46" s="302">
        <f>X46-V46</f>
        <v>570.02</v>
      </c>
      <c r="X46" s="303">
        <v>3216.92</v>
      </c>
      <c r="Y46" s="303">
        <v>2681.01</v>
      </c>
      <c r="Z46" s="302">
        <f aca="true" t="shared" si="4" ref="Z46:Z52">AA46-Y46</f>
        <v>548.5099999999998</v>
      </c>
      <c r="AA46" s="303">
        <v>3229.52</v>
      </c>
      <c r="AB46" s="303">
        <v>2707.67</v>
      </c>
      <c r="AC46" s="305">
        <f>AD46-AB46</f>
        <v>580.1700000000001</v>
      </c>
      <c r="AD46" s="303">
        <v>3287.84</v>
      </c>
      <c r="AE46" s="303">
        <v>2707.67</v>
      </c>
      <c r="AF46" s="305">
        <f>AG46-AE46</f>
        <v>580.1700000000001</v>
      </c>
      <c r="AG46" s="303">
        <v>3287.84</v>
      </c>
      <c r="AH46" s="319">
        <f>AJ46-AI46</f>
        <v>2707.67</v>
      </c>
      <c r="AI46" s="305">
        <v>416.91</v>
      </c>
      <c r="AJ46" s="303">
        <v>3124.58</v>
      </c>
      <c r="AK46" s="319">
        <v>2707.67</v>
      </c>
      <c r="AL46" s="305">
        <f>AM46-AK46</f>
        <v>580.1700000000001</v>
      </c>
      <c r="AM46" s="303">
        <v>3287.84</v>
      </c>
      <c r="AN46" s="338">
        <v>3102.36</v>
      </c>
      <c r="AO46" s="338">
        <f>AP46-AN46</f>
        <v>3865.47</v>
      </c>
      <c r="AP46" s="338">
        <v>6967.83</v>
      </c>
      <c r="AQ46" s="115" t="s">
        <v>1075</v>
      </c>
    </row>
    <row r="47" spans="1:43" s="309" customFormat="1" ht="30" customHeight="1">
      <c r="A47" s="320" t="s">
        <v>1031</v>
      </c>
      <c r="B47" s="300" t="s">
        <v>920</v>
      </c>
      <c r="C47" s="308" t="s">
        <v>14</v>
      </c>
      <c r="D47" s="308" t="s">
        <v>1032</v>
      </c>
      <c r="E47" s="308" t="s">
        <v>1047</v>
      </c>
      <c r="F47" s="301">
        <v>44627</v>
      </c>
      <c r="G47" s="302" t="s">
        <v>881</v>
      </c>
      <c r="H47" s="302" t="s">
        <v>881</v>
      </c>
      <c r="I47" s="302" t="s">
        <v>881</v>
      </c>
      <c r="J47" s="302" t="s">
        <v>881</v>
      </c>
      <c r="K47" s="302" t="s">
        <v>881</v>
      </c>
      <c r="L47" s="302" t="s">
        <v>881</v>
      </c>
      <c r="M47" s="303">
        <v>1904.72</v>
      </c>
      <c r="N47" s="302">
        <f>O47-M47</f>
        <v>537.8799999999999</v>
      </c>
      <c r="O47" s="303">
        <v>2442.6</v>
      </c>
      <c r="P47" s="303">
        <v>2323.46</v>
      </c>
      <c r="Q47" s="302">
        <f>R47-P47</f>
        <v>666.98</v>
      </c>
      <c r="R47" s="303">
        <v>2990.44</v>
      </c>
      <c r="S47" s="303">
        <v>2334.34</v>
      </c>
      <c r="T47" s="302">
        <f>U47-S47</f>
        <v>666.98</v>
      </c>
      <c r="U47" s="303">
        <v>3001.32</v>
      </c>
      <c r="V47" s="303">
        <v>2727.97</v>
      </c>
      <c r="W47" s="302">
        <f>X47-V47</f>
        <v>801.2400000000002</v>
      </c>
      <c r="X47" s="303">
        <v>3529.21</v>
      </c>
      <c r="Y47" s="303">
        <v>2464.31</v>
      </c>
      <c r="Z47" s="302">
        <f t="shared" si="4"/>
        <v>709.3699999999999</v>
      </c>
      <c r="AA47" s="303">
        <v>3173.68</v>
      </c>
      <c r="AB47" s="303">
        <v>2483.51</v>
      </c>
      <c r="AC47" s="305">
        <f>AD47-AB47</f>
        <v>709.3699999999999</v>
      </c>
      <c r="AD47" s="303">
        <v>3192.88</v>
      </c>
      <c r="AE47" s="319">
        <v>2454.71</v>
      </c>
      <c r="AF47" s="305">
        <f>AG47-AE47</f>
        <v>709.3699999999999</v>
      </c>
      <c r="AG47" s="303">
        <v>3164.08</v>
      </c>
      <c r="AH47" s="319">
        <v>2454.71</v>
      </c>
      <c r="AI47" s="305">
        <f>AJ47-AH47</f>
        <v>709.3699999999999</v>
      </c>
      <c r="AJ47" s="303">
        <v>3164.08</v>
      </c>
      <c r="AK47" s="319">
        <v>2454.71</v>
      </c>
      <c r="AL47" s="305">
        <f>AM47-AK47</f>
        <v>709.3699999999999</v>
      </c>
      <c r="AM47" s="303">
        <v>3164.08</v>
      </c>
      <c r="AN47" s="310">
        <v>2473.91</v>
      </c>
      <c r="AO47" s="310">
        <f>AP47-AN47</f>
        <v>709.3700000000003</v>
      </c>
      <c r="AP47" s="310">
        <v>3183.28</v>
      </c>
      <c r="AQ47" s="297" t="s">
        <v>1069</v>
      </c>
    </row>
    <row r="48" spans="1:43" s="309" customFormat="1" ht="30" customHeight="1">
      <c r="A48" s="320" t="s">
        <v>794</v>
      </c>
      <c r="B48" s="300" t="s">
        <v>920</v>
      </c>
      <c r="C48" s="308" t="s">
        <v>4</v>
      </c>
      <c r="D48" s="308" t="s">
        <v>1059</v>
      </c>
      <c r="E48" s="308" t="s">
        <v>1060</v>
      </c>
      <c r="F48" s="301">
        <v>44770</v>
      </c>
      <c r="G48" s="302" t="s">
        <v>881</v>
      </c>
      <c r="H48" s="302" t="s">
        <v>881</v>
      </c>
      <c r="I48" s="302" t="s">
        <v>881</v>
      </c>
      <c r="J48" s="302" t="s">
        <v>881</v>
      </c>
      <c r="K48" s="302" t="s">
        <v>881</v>
      </c>
      <c r="L48" s="302" t="s">
        <v>881</v>
      </c>
      <c r="M48" s="302" t="s">
        <v>881</v>
      </c>
      <c r="N48" s="302" t="s">
        <v>881</v>
      </c>
      <c r="O48" s="302" t="s">
        <v>881</v>
      </c>
      <c r="P48" s="302" t="s">
        <v>881</v>
      </c>
      <c r="Q48" s="302" t="s">
        <v>881</v>
      </c>
      <c r="R48" s="302" t="s">
        <v>881</v>
      </c>
      <c r="S48" s="302" t="s">
        <v>881</v>
      </c>
      <c r="T48" s="302" t="s">
        <v>881</v>
      </c>
      <c r="U48" s="302" t="s">
        <v>881</v>
      </c>
      <c r="V48" s="302" t="s">
        <v>881</v>
      </c>
      <c r="W48" s="302" t="s">
        <v>881</v>
      </c>
      <c r="X48" s="302" t="s">
        <v>881</v>
      </c>
      <c r="Y48" s="303">
        <v>939.06</v>
      </c>
      <c r="Z48" s="302">
        <f t="shared" si="4"/>
        <v>486.58000000000015</v>
      </c>
      <c r="AA48" s="303">
        <v>1425.64</v>
      </c>
      <c r="AB48" s="303">
        <v>7277.69</v>
      </c>
      <c r="AC48" s="305">
        <f>AD48-AB48</f>
        <v>3771.000000000001</v>
      </c>
      <c r="AD48" s="303">
        <v>11048.69</v>
      </c>
      <c r="AE48" s="303">
        <v>7277.69</v>
      </c>
      <c r="AF48" s="305">
        <f>AG48-AE48</f>
        <v>3819.6000000000013</v>
      </c>
      <c r="AG48" s="303">
        <v>11097.29</v>
      </c>
      <c r="AH48" s="303">
        <v>7277.69</v>
      </c>
      <c r="AI48" s="305">
        <f>AJ48-AH48</f>
        <v>3819.6000000000013</v>
      </c>
      <c r="AJ48" s="303">
        <v>11097.29</v>
      </c>
      <c r="AK48" s="307">
        <v>7661.85</v>
      </c>
      <c r="AL48" s="310">
        <f>AM48-AK48</f>
        <v>3771</v>
      </c>
      <c r="AM48" s="303">
        <v>11432.85</v>
      </c>
      <c r="AN48" s="310">
        <v>7277.69</v>
      </c>
      <c r="AO48" s="310">
        <f>AP48-AN48</f>
        <v>3771.000000000001</v>
      </c>
      <c r="AP48" s="310">
        <v>11048.69</v>
      </c>
      <c r="AQ48" s="297" t="s">
        <v>881</v>
      </c>
    </row>
    <row r="49" spans="1:43" s="309" customFormat="1" ht="30" customHeight="1">
      <c r="A49" s="299" t="s">
        <v>968</v>
      </c>
      <c r="B49" s="300" t="s">
        <v>969</v>
      </c>
      <c r="C49" s="300" t="s">
        <v>934</v>
      </c>
      <c r="D49" s="300" t="s">
        <v>970</v>
      </c>
      <c r="E49" s="300" t="s">
        <v>801</v>
      </c>
      <c r="F49" s="317">
        <v>44642</v>
      </c>
      <c r="G49" s="302" t="s">
        <v>881</v>
      </c>
      <c r="H49" s="302" t="s">
        <v>881</v>
      </c>
      <c r="I49" s="302" t="s">
        <v>881</v>
      </c>
      <c r="J49" s="302" t="s">
        <v>881</v>
      </c>
      <c r="K49" s="302" t="s">
        <v>881</v>
      </c>
      <c r="L49" s="302" t="s">
        <v>881</v>
      </c>
      <c r="M49" s="303">
        <v>1403.38</v>
      </c>
      <c r="N49" s="302">
        <f>O49-M49</f>
        <v>595.8</v>
      </c>
      <c r="O49" s="292">
        <v>1999.18</v>
      </c>
      <c r="P49" s="303">
        <v>4810.11</v>
      </c>
      <c r="Q49" s="302">
        <f>R49-P49</f>
        <v>1787.3900000000003</v>
      </c>
      <c r="R49" s="303">
        <v>6597.5</v>
      </c>
      <c r="S49" s="304">
        <v>4170.17</v>
      </c>
      <c r="T49" s="304">
        <f>U49-S49</f>
        <v>1787.3900000000003</v>
      </c>
      <c r="U49" s="303">
        <v>5957.56</v>
      </c>
      <c r="V49" s="304">
        <v>6090.03</v>
      </c>
      <c r="W49" s="304">
        <f>X49-V49</f>
        <v>1787.3900000000003</v>
      </c>
      <c r="X49" s="303">
        <v>7877.42</v>
      </c>
      <c r="Y49" s="304">
        <v>4359.23</v>
      </c>
      <c r="Z49" s="304">
        <f t="shared" si="4"/>
        <v>1875.4000000000005</v>
      </c>
      <c r="AA49" s="303">
        <v>6234.63</v>
      </c>
      <c r="AB49" s="304">
        <v>4359.23</v>
      </c>
      <c r="AC49" s="304">
        <f>AD49-AB49</f>
        <v>1875.4000000000005</v>
      </c>
      <c r="AD49" s="303">
        <v>6234.63</v>
      </c>
      <c r="AE49" s="304">
        <v>4359.23</v>
      </c>
      <c r="AF49" s="304">
        <f>AG49-AE49</f>
        <v>1875.4000000000005</v>
      </c>
      <c r="AG49" s="303">
        <v>6234.63</v>
      </c>
      <c r="AH49" s="304">
        <v>4359.23</v>
      </c>
      <c r="AI49" s="304">
        <f>AJ49-AH49</f>
        <v>1875.4000000000005</v>
      </c>
      <c r="AJ49" s="303">
        <v>6234.63</v>
      </c>
      <c r="AK49" s="350">
        <v>4359.23</v>
      </c>
      <c r="AL49" s="350">
        <f>AM49-AK49</f>
        <v>1875.4000000000005</v>
      </c>
      <c r="AM49" s="350">
        <v>6234.63</v>
      </c>
      <c r="AN49" s="350">
        <v>7380.82</v>
      </c>
      <c r="AO49" s="350">
        <f>AP49-AN49</f>
        <v>3281.9500000000007</v>
      </c>
      <c r="AP49" s="350">
        <v>10662.77</v>
      </c>
      <c r="AQ49" s="306" t="s">
        <v>1070</v>
      </c>
    </row>
    <row r="50" spans="1:43" s="313" customFormat="1" ht="30" customHeight="1">
      <c r="A50" s="299" t="s">
        <v>411</v>
      </c>
      <c r="B50" s="300" t="s">
        <v>971</v>
      </c>
      <c r="C50" s="300" t="s">
        <v>934</v>
      </c>
      <c r="D50" s="300" t="s">
        <v>677</v>
      </c>
      <c r="E50" s="300" t="s">
        <v>802</v>
      </c>
      <c r="F50" s="301">
        <v>37102</v>
      </c>
      <c r="G50" s="302">
        <v>2404.34</v>
      </c>
      <c r="H50" s="302">
        <f>I50-G50</f>
        <v>676.5799999999999</v>
      </c>
      <c r="I50" s="303">
        <v>3080.92</v>
      </c>
      <c r="J50" s="302">
        <v>4666.71</v>
      </c>
      <c r="K50" s="302">
        <f>L50-J50</f>
        <v>1313.21</v>
      </c>
      <c r="L50" s="302">
        <v>5979.92</v>
      </c>
      <c r="M50" s="302">
        <v>4666.71</v>
      </c>
      <c r="N50" s="302">
        <f>O50-M50</f>
        <v>1313.21</v>
      </c>
      <c r="O50" s="303">
        <v>5979.92</v>
      </c>
      <c r="P50" s="302">
        <v>4666.71</v>
      </c>
      <c r="Q50" s="302">
        <f>R50-P50</f>
        <v>1313.21</v>
      </c>
      <c r="R50" s="303">
        <v>5979.92</v>
      </c>
      <c r="S50" s="302">
        <v>4666.71</v>
      </c>
      <c r="T50" s="302">
        <f>U50-S50</f>
        <v>1313.21</v>
      </c>
      <c r="U50" s="303">
        <v>5979.92</v>
      </c>
      <c r="V50" s="302">
        <v>4666.71</v>
      </c>
      <c r="W50" s="302">
        <f>X50-V50</f>
        <v>1313.21</v>
      </c>
      <c r="X50" s="303">
        <v>5979.92</v>
      </c>
      <c r="Y50" s="304">
        <v>4822.36</v>
      </c>
      <c r="Z50" s="304">
        <f t="shared" si="4"/>
        <v>700.4000000000005</v>
      </c>
      <c r="AA50" s="304">
        <v>5522.76</v>
      </c>
      <c r="AB50" s="304">
        <v>2177.71</v>
      </c>
      <c r="AC50" s="307">
        <f>AD50-AB50</f>
        <v>612.81</v>
      </c>
      <c r="AD50" s="303">
        <v>2790.52</v>
      </c>
      <c r="AE50" s="302">
        <v>4666.71</v>
      </c>
      <c r="AF50" s="302">
        <f>AG50-AE50</f>
        <v>1313.21</v>
      </c>
      <c r="AG50" s="303">
        <v>5979.92</v>
      </c>
      <c r="AH50" s="307" t="s">
        <v>881</v>
      </c>
      <c r="AI50" s="307" t="s">
        <v>881</v>
      </c>
      <c r="AJ50" s="307" t="s">
        <v>881</v>
      </c>
      <c r="AK50" s="307" t="s">
        <v>881</v>
      </c>
      <c r="AL50" s="307" t="s">
        <v>881</v>
      </c>
      <c r="AM50" s="307" t="s">
        <v>881</v>
      </c>
      <c r="AN50" s="307" t="s">
        <v>881</v>
      </c>
      <c r="AO50" s="307" t="s">
        <v>881</v>
      </c>
      <c r="AP50" s="307" t="s">
        <v>881</v>
      </c>
      <c r="AQ50" s="297" t="s">
        <v>1071</v>
      </c>
    </row>
    <row r="51" spans="1:43" s="313" customFormat="1" ht="30" customHeight="1">
      <c r="A51" s="299" t="s">
        <v>411</v>
      </c>
      <c r="B51" s="300" t="s">
        <v>971</v>
      </c>
      <c r="C51" s="300" t="s">
        <v>983</v>
      </c>
      <c r="D51" s="300" t="s">
        <v>677</v>
      </c>
      <c r="E51" s="337" t="s">
        <v>1065</v>
      </c>
      <c r="F51" s="301">
        <v>44835</v>
      </c>
      <c r="G51" s="302" t="s">
        <v>881</v>
      </c>
      <c r="H51" s="302" t="s">
        <v>881</v>
      </c>
      <c r="I51" s="302" t="s">
        <v>881</v>
      </c>
      <c r="J51" s="302" t="s">
        <v>881</v>
      </c>
      <c r="K51" s="302" t="s">
        <v>881</v>
      </c>
      <c r="L51" s="302" t="s">
        <v>881</v>
      </c>
      <c r="M51" s="302" t="s">
        <v>881</v>
      </c>
      <c r="N51" s="302" t="s">
        <v>881</v>
      </c>
      <c r="O51" s="302" t="s">
        <v>881</v>
      </c>
      <c r="P51" s="302" t="s">
        <v>881</v>
      </c>
      <c r="Q51" s="302" t="s">
        <v>881</v>
      </c>
      <c r="R51" s="302" t="s">
        <v>881</v>
      </c>
      <c r="S51" s="302" t="s">
        <v>881</v>
      </c>
      <c r="T51" s="302" t="s">
        <v>881</v>
      </c>
      <c r="U51" s="302" t="s">
        <v>881</v>
      </c>
      <c r="V51" s="302" t="s">
        <v>881</v>
      </c>
      <c r="W51" s="302" t="s">
        <v>881</v>
      </c>
      <c r="X51" s="302" t="s">
        <v>881</v>
      </c>
      <c r="Y51" s="302" t="s">
        <v>881</v>
      </c>
      <c r="Z51" s="302" t="s">
        <v>881</v>
      </c>
      <c r="AA51" s="302" t="s">
        <v>881</v>
      </c>
      <c r="AB51" s="302" t="s">
        <v>881</v>
      </c>
      <c r="AC51" s="302" t="s">
        <v>881</v>
      </c>
      <c r="AD51" s="302" t="s">
        <v>881</v>
      </c>
      <c r="AE51" s="302" t="s">
        <v>881</v>
      </c>
      <c r="AF51" s="302" t="s">
        <v>881</v>
      </c>
      <c r="AG51" s="302" t="s">
        <v>881</v>
      </c>
      <c r="AH51" s="302">
        <v>4666.71</v>
      </c>
      <c r="AI51" s="302">
        <f>AJ51-AH51</f>
        <v>1313.21</v>
      </c>
      <c r="AJ51" s="303">
        <v>5979.92</v>
      </c>
      <c r="AK51" s="350">
        <v>4666.71</v>
      </c>
      <c r="AL51" s="350">
        <f>AM51-AK51</f>
        <v>1313.21</v>
      </c>
      <c r="AM51" s="351">
        <v>5979.92</v>
      </c>
      <c r="AN51" s="350">
        <v>4666.71</v>
      </c>
      <c r="AO51" s="350">
        <v>4959.77</v>
      </c>
      <c r="AP51" s="350">
        <f>AN51+AO51</f>
        <v>9626.48</v>
      </c>
      <c r="AQ51" s="306" t="s">
        <v>1070</v>
      </c>
    </row>
    <row r="52" spans="1:43" s="313" customFormat="1" ht="30" customHeight="1">
      <c r="A52" s="299" t="s">
        <v>972</v>
      </c>
      <c r="B52" s="300" t="s">
        <v>917</v>
      </c>
      <c r="C52" s="300" t="s">
        <v>918</v>
      </c>
      <c r="D52" s="300" t="s">
        <v>931</v>
      </c>
      <c r="E52" s="308" t="s">
        <v>1064</v>
      </c>
      <c r="F52" s="301">
        <v>41334</v>
      </c>
      <c r="G52" s="303">
        <v>12160.55</v>
      </c>
      <c r="H52" s="302">
        <f>I52-G52</f>
        <v>4878.93</v>
      </c>
      <c r="I52" s="303">
        <v>17039.48</v>
      </c>
      <c r="J52" s="303">
        <v>12160.55</v>
      </c>
      <c r="K52" s="302">
        <f>L52-J52</f>
        <v>4878.93</v>
      </c>
      <c r="L52" s="303">
        <v>17039.48</v>
      </c>
      <c r="M52" s="303">
        <v>12160.55</v>
      </c>
      <c r="N52" s="302">
        <f>O52-M52</f>
        <v>4878.93</v>
      </c>
      <c r="O52" s="303">
        <v>17039.48</v>
      </c>
      <c r="P52" s="302">
        <v>12626.76</v>
      </c>
      <c r="Q52" s="302">
        <f>R52-P52</f>
        <v>5074.089999999998</v>
      </c>
      <c r="R52" s="303">
        <v>17700.85</v>
      </c>
      <c r="S52" s="302">
        <v>12879.26</v>
      </c>
      <c r="T52" s="302">
        <f>U52-S52</f>
        <v>5074.089999999998</v>
      </c>
      <c r="U52" s="303">
        <v>17953.35</v>
      </c>
      <c r="V52" s="302">
        <v>12753.01</v>
      </c>
      <c r="W52" s="302">
        <f>X52-V52</f>
        <v>5074.089999999998</v>
      </c>
      <c r="X52" s="303">
        <v>17827.1</v>
      </c>
      <c r="Y52" s="302">
        <v>13116.64</v>
      </c>
      <c r="Z52" s="302">
        <f t="shared" si="4"/>
        <v>5226.310000000001</v>
      </c>
      <c r="AA52" s="302">
        <v>18342.95</v>
      </c>
      <c r="AB52" s="302">
        <v>13116.64</v>
      </c>
      <c r="AC52" s="302">
        <f>AD52-AB52</f>
        <v>5226.310000000001</v>
      </c>
      <c r="AD52" s="302">
        <v>18342.95</v>
      </c>
      <c r="AE52" s="302">
        <v>13116.64</v>
      </c>
      <c r="AF52" s="302">
        <f>AG52-AE52</f>
        <v>5226.310000000001</v>
      </c>
      <c r="AG52" s="302">
        <v>18342.95</v>
      </c>
      <c r="AH52" s="307">
        <v>13458.73</v>
      </c>
      <c r="AI52" s="307">
        <f>AJ52-AH52</f>
        <v>5369.52</v>
      </c>
      <c r="AJ52" s="307">
        <v>18828.25</v>
      </c>
      <c r="AK52" s="307">
        <v>13458.73</v>
      </c>
      <c r="AL52" s="307">
        <f>AM52-AK52</f>
        <v>5369.52</v>
      </c>
      <c r="AM52" s="307">
        <v>18828.25</v>
      </c>
      <c r="AN52" s="307">
        <v>13458.73</v>
      </c>
      <c r="AO52" s="307">
        <f>AP52-AN52</f>
        <v>5369.52</v>
      </c>
      <c r="AP52" s="307">
        <v>18828.25</v>
      </c>
      <c r="AQ52" s="297" t="s">
        <v>881</v>
      </c>
    </row>
    <row r="53" spans="1:43" s="313" customFormat="1" ht="30" customHeight="1">
      <c r="A53" s="299" t="s">
        <v>974</v>
      </c>
      <c r="B53" s="300" t="s">
        <v>975</v>
      </c>
      <c r="C53" s="300" t="s">
        <v>680</v>
      </c>
      <c r="D53" s="300" t="s">
        <v>976</v>
      </c>
      <c r="E53" s="300" t="s">
        <v>461</v>
      </c>
      <c r="F53" s="301">
        <v>42064</v>
      </c>
      <c r="G53" s="304">
        <v>3407.71</v>
      </c>
      <c r="H53" s="302">
        <f>I53-G53</f>
        <v>671.1500000000001</v>
      </c>
      <c r="I53" s="303">
        <v>4078.86</v>
      </c>
      <c r="J53" s="304">
        <v>3407.71</v>
      </c>
      <c r="K53" s="302">
        <f>L53-J53</f>
        <v>671.1500000000001</v>
      </c>
      <c r="L53" s="303">
        <v>4078.86</v>
      </c>
      <c r="M53" s="304">
        <v>3407.71</v>
      </c>
      <c r="N53" s="302">
        <f>O53-M53</f>
        <v>671.1500000000001</v>
      </c>
      <c r="O53" s="303">
        <v>4078.86</v>
      </c>
      <c r="P53" s="304">
        <v>3407.71</v>
      </c>
      <c r="Q53" s="302">
        <f>R53-P53</f>
        <v>671.1500000000001</v>
      </c>
      <c r="R53" s="303">
        <v>4078.86</v>
      </c>
      <c r="S53" s="304">
        <v>3407.71</v>
      </c>
      <c r="T53" s="302">
        <f>U53-S53</f>
        <v>671.1500000000001</v>
      </c>
      <c r="U53" s="303">
        <v>4078.86</v>
      </c>
      <c r="V53" s="304">
        <v>522.95</v>
      </c>
      <c r="W53" s="302">
        <f>X53-V53</f>
        <v>381.8599999999999</v>
      </c>
      <c r="X53" s="302">
        <v>904.81</v>
      </c>
      <c r="Y53" s="304" t="s">
        <v>881</v>
      </c>
      <c r="Z53" s="304" t="s">
        <v>881</v>
      </c>
      <c r="AA53" s="304" t="s">
        <v>881</v>
      </c>
      <c r="AB53" s="304" t="s">
        <v>881</v>
      </c>
      <c r="AC53" s="307" t="s">
        <v>881</v>
      </c>
      <c r="AD53" s="307" t="s">
        <v>881</v>
      </c>
      <c r="AE53" s="307" t="s">
        <v>881</v>
      </c>
      <c r="AF53" s="307" t="s">
        <v>881</v>
      </c>
      <c r="AG53" s="307" t="s">
        <v>881</v>
      </c>
      <c r="AH53" s="307" t="s">
        <v>881</v>
      </c>
      <c r="AI53" s="307" t="s">
        <v>881</v>
      </c>
      <c r="AJ53" s="307" t="s">
        <v>881</v>
      </c>
      <c r="AK53" s="307" t="s">
        <v>881</v>
      </c>
      <c r="AL53" s="307" t="s">
        <v>881</v>
      </c>
      <c r="AM53" s="307" t="s">
        <v>881</v>
      </c>
      <c r="AN53" s="307" t="s">
        <v>881</v>
      </c>
      <c r="AO53" s="307" t="s">
        <v>881</v>
      </c>
      <c r="AP53" s="307" t="s">
        <v>881</v>
      </c>
      <c r="AQ53" s="306" t="s">
        <v>1057</v>
      </c>
    </row>
    <row r="54" spans="1:43" s="313" customFormat="1" ht="30" customHeight="1">
      <c r="A54" s="299" t="s">
        <v>987</v>
      </c>
      <c r="B54" s="300" t="s">
        <v>988</v>
      </c>
      <c r="C54" s="300" t="s">
        <v>4</v>
      </c>
      <c r="D54" s="300" t="s">
        <v>989</v>
      </c>
      <c r="E54" s="300" t="s">
        <v>990</v>
      </c>
      <c r="F54" s="301">
        <v>44440</v>
      </c>
      <c r="G54" s="302">
        <f>I54-H54</f>
        <v>2631.1600000000003</v>
      </c>
      <c r="H54" s="302">
        <v>920.64</v>
      </c>
      <c r="I54" s="303">
        <v>3551.8</v>
      </c>
      <c r="J54" s="302">
        <f>L54-K54</f>
        <v>3660.27</v>
      </c>
      <c r="K54" s="302">
        <v>1280.73</v>
      </c>
      <c r="L54" s="303">
        <v>4941</v>
      </c>
      <c r="M54" s="302">
        <f>O54-N54</f>
        <v>586.5</v>
      </c>
      <c r="N54" s="302">
        <v>205.22</v>
      </c>
      <c r="O54" s="303">
        <v>791.72</v>
      </c>
      <c r="P54" s="302">
        <f>R54-Q54</f>
        <v>3134.09</v>
      </c>
      <c r="Q54" s="302">
        <v>1096.62</v>
      </c>
      <c r="R54" s="303">
        <v>4230.71</v>
      </c>
      <c r="S54" s="302">
        <f>U54-T54</f>
        <v>4200.29</v>
      </c>
      <c r="T54" s="302">
        <v>1469.68</v>
      </c>
      <c r="U54" s="303">
        <v>5669.97</v>
      </c>
      <c r="V54" s="302">
        <f>X54-W54</f>
        <v>3688.2299999999996</v>
      </c>
      <c r="W54" s="302">
        <v>1290.51</v>
      </c>
      <c r="X54" s="303">
        <v>4978.74</v>
      </c>
      <c r="Y54" s="302">
        <v>3967.71</v>
      </c>
      <c r="Z54" s="302">
        <f>AA54-Y54</f>
        <v>1388.3000000000002</v>
      </c>
      <c r="AA54" s="302">
        <v>5356.01</v>
      </c>
      <c r="AB54" s="304" t="s">
        <v>881</v>
      </c>
      <c r="AC54" s="307" t="s">
        <v>881</v>
      </c>
      <c r="AD54" s="307" t="s">
        <v>881</v>
      </c>
      <c r="AE54" s="307" t="s">
        <v>881</v>
      </c>
      <c r="AF54" s="307" t="s">
        <v>881</v>
      </c>
      <c r="AG54" s="307" t="s">
        <v>881</v>
      </c>
      <c r="AH54" s="307" t="s">
        <v>881</v>
      </c>
      <c r="AI54" s="307" t="s">
        <v>881</v>
      </c>
      <c r="AJ54" s="307" t="s">
        <v>881</v>
      </c>
      <c r="AK54" s="307" t="s">
        <v>881</v>
      </c>
      <c r="AL54" s="307" t="s">
        <v>881</v>
      </c>
      <c r="AM54" s="307" t="s">
        <v>881</v>
      </c>
      <c r="AN54" s="307" t="s">
        <v>881</v>
      </c>
      <c r="AO54" s="307" t="s">
        <v>881</v>
      </c>
      <c r="AP54" s="307" t="s">
        <v>881</v>
      </c>
      <c r="AQ54" s="306" t="s">
        <v>1058</v>
      </c>
    </row>
    <row r="55" spans="1:43" s="313" customFormat="1" ht="30" customHeight="1">
      <c r="A55" s="299" t="s">
        <v>977</v>
      </c>
      <c r="B55" s="300" t="s">
        <v>978</v>
      </c>
      <c r="C55" s="300" t="s">
        <v>14</v>
      </c>
      <c r="D55" s="300" t="s">
        <v>685</v>
      </c>
      <c r="E55" s="300" t="s">
        <v>803</v>
      </c>
      <c r="F55" s="301">
        <v>41491</v>
      </c>
      <c r="G55" s="346"/>
      <c r="H55" s="347"/>
      <c r="I55" s="347"/>
      <c r="J55" s="347"/>
      <c r="K55" s="347"/>
      <c r="L55" s="347"/>
      <c r="M55" s="347"/>
      <c r="N55" s="347"/>
      <c r="O55" s="347"/>
      <c r="P55" s="346"/>
      <c r="Q55" s="346"/>
      <c r="R55" s="346"/>
      <c r="S55" s="346"/>
      <c r="T55" s="346"/>
      <c r="U55" s="346"/>
      <c r="V55" s="346"/>
      <c r="W55" s="351"/>
      <c r="X55" s="346"/>
      <c r="Y55" s="346"/>
      <c r="Z55" s="346"/>
      <c r="AA55" s="346"/>
      <c r="AB55" s="346"/>
      <c r="AC55" s="350"/>
      <c r="AD55" s="350"/>
      <c r="AE55" s="350"/>
      <c r="AF55" s="350"/>
      <c r="AG55" s="350"/>
      <c r="AH55" s="350"/>
      <c r="AI55" s="350"/>
      <c r="AJ55" s="350"/>
      <c r="AK55" s="350"/>
      <c r="AL55" s="350"/>
      <c r="AM55" s="350"/>
      <c r="AN55" s="350"/>
      <c r="AO55" s="350"/>
      <c r="AP55" s="350"/>
      <c r="AQ55" s="306" t="s">
        <v>986</v>
      </c>
    </row>
    <row r="56" spans="1:43" s="313" customFormat="1" ht="30" customHeight="1">
      <c r="A56" s="320" t="s">
        <v>1033</v>
      </c>
      <c r="B56" s="300" t="s">
        <v>1020</v>
      </c>
      <c r="C56" s="326" t="s">
        <v>14</v>
      </c>
      <c r="D56" s="308" t="s">
        <v>1034</v>
      </c>
      <c r="E56" s="308" t="s">
        <v>1043</v>
      </c>
      <c r="F56" s="317">
        <v>44622</v>
      </c>
      <c r="G56" s="302" t="s">
        <v>881</v>
      </c>
      <c r="H56" s="302" t="s">
        <v>881</v>
      </c>
      <c r="I56" s="302" t="s">
        <v>881</v>
      </c>
      <c r="J56" s="302" t="s">
        <v>881</v>
      </c>
      <c r="K56" s="302" t="s">
        <v>881</v>
      </c>
      <c r="L56" s="302" t="s">
        <v>881</v>
      </c>
      <c r="M56" s="302">
        <v>11915.4</v>
      </c>
      <c r="N56" s="302">
        <f>O56-M56</f>
        <v>2629.620000000001</v>
      </c>
      <c r="O56" s="303">
        <v>14545.02</v>
      </c>
      <c r="P56" s="302">
        <v>12357.36</v>
      </c>
      <c r="Q56" s="302">
        <f>R56-P56</f>
        <v>2678.17</v>
      </c>
      <c r="R56" s="303">
        <v>15035.53</v>
      </c>
      <c r="S56" s="302">
        <v>12524.45</v>
      </c>
      <c r="T56" s="302">
        <f>U56-S56</f>
        <v>2714.42</v>
      </c>
      <c r="U56" s="303">
        <v>15238.87</v>
      </c>
      <c r="V56" s="302">
        <v>12693.88</v>
      </c>
      <c r="W56" s="302">
        <f>X56-V56</f>
        <v>2751.1900000000005</v>
      </c>
      <c r="X56" s="303">
        <v>15445.07</v>
      </c>
      <c r="Y56" s="304">
        <v>12865.68</v>
      </c>
      <c r="Z56" s="304">
        <f>AA56-Y56</f>
        <v>2788.4699999999993</v>
      </c>
      <c r="AA56" s="303">
        <v>15654.15</v>
      </c>
      <c r="AB56" s="304">
        <v>13000.06</v>
      </c>
      <c r="AC56" s="307">
        <f>AD56-AB56</f>
        <v>2817.630000000001</v>
      </c>
      <c r="AD56" s="303">
        <v>15817.69</v>
      </c>
      <c r="AE56" s="304">
        <v>13000.06</v>
      </c>
      <c r="AF56" s="307">
        <f>AG56-AE56</f>
        <v>2817.630000000001</v>
      </c>
      <c r="AG56" s="303">
        <v>15817.69</v>
      </c>
      <c r="AH56" s="310">
        <f>AJ56-AI56</f>
        <v>13000.05</v>
      </c>
      <c r="AI56" s="310">
        <v>2729.36</v>
      </c>
      <c r="AJ56" s="303">
        <v>15729.41</v>
      </c>
      <c r="AK56" s="310">
        <v>13000.06</v>
      </c>
      <c r="AL56" s="310">
        <f>AM56-AK56</f>
        <v>2817.630000000001</v>
      </c>
      <c r="AM56" s="303">
        <v>15817.69</v>
      </c>
      <c r="AN56" s="338">
        <v>13968.17</v>
      </c>
      <c r="AO56" s="338">
        <f>AP56-AN56</f>
        <v>19426.86</v>
      </c>
      <c r="AP56" s="338">
        <v>33395.03</v>
      </c>
      <c r="AQ56" s="115" t="s">
        <v>1070</v>
      </c>
    </row>
    <row r="57" spans="1:43" s="313" customFormat="1" ht="30" customHeight="1">
      <c r="A57" s="320" t="s">
        <v>1048</v>
      </c>
      <c r="B57" s="300" t="s">
        <v>948</v>
      </c>
      <c r="C57" s="326" t="s">
        <v>4</v>
      </c>
      <c r="D57" s="308" t="s">
        <v>1049</v>
      </c>
      <c r="E57" s="308" t="s">
        <v>1050</v>
      </c>
      <c r="F57" s="317">
        <v>44704</v>
      </c>
      <c r="G57" s="302" t="s">
        <v>881</v>
      </c>
      <c r="H57" s="302" t="s">
        <v>881</v>
      </c>
      <c r="I57" s="302" t="s">
        <v>881</v>
      </c>
      <c r="J57" s="302" t="s">
        <v>881</v>
      </c>
      <c r="K57" s="302" t="s">
        <v>881</v>
      </c>
      <c r="L57" s="302" t="s">
        <v>881</v>
      </c>
      <c r="M57" s="302" t="s">
        <v>881</v>
      </c>
      <c r="N57" s="302" t="s">
        <v>881</v>
      </c>
      <c r="O57" s="302" t="s">
        <v>881</v>
      </c>
      <c r="P57" s="302" t="s">
        <v>881</v>
      </c>
      <c r="Q57" s="302" t="s">
        <v>881</v>
      </c>
      <c r="R57" s="302" t="s">
        <v>881</v>
      </c>
      <c r="S57" s="302">
        <v>3699.83</v>
      </c>
      <c r="T57" s="302">
        <v>660.79</v>
      </c>
      <c r="U57" s="303">
        <v>4360.62</v>
      </c>
      <c r="V57" s="302">
        <f>X57-W57</f>
        <v>12332.800000000001</v>
      </c>
      <c r="W57" s="302">
        <v>2202.64</v>
      </c>
      <c r="X57" s="303">
        <v>14535.44</v>
      </c>
      <c r="Y57" s="304">
        <f>AA57-Z57</f>
        <v>13376.11</v>
      </c>
      <c r="Z57" s="304">
        <v>2388.97</v>
      </c>
      <c r="AA57" s="303">
        <v>15765.08</v>
      </c>
      <c r="AB57" s="304">
        <f>AD57-AC57</f>
        <v>14266.480000000001</v>
      </c>
      <c r="AC57" s="307">
        <v>2547.99</v>
      </c>
      <c r="AD57" s="307">
        <v>16814.47</v>
      </c>
      <c r="AE57" s="310">
        <f>AG57-AF57</f>
        <v>13128.47</v>
      </c>
      <c r="AF57" s="310">
        <v>2344.74</v>
      </c>
      <c r="AG57" s="307">
        <v>15473.21</v>
      </c>
      <c r="AH57" s="338">
        <v>13128.47</v>
      </c>
      <c r="AI57" s="338">
        <v>2344.74</v>
      </c>
      <c r="AJ57" s="338">
        <v>15473.21</v>
      </c>
      <c r="AK57" s="338">
        <f>AM57-AL57</f>
        <v>13128.469999999998</v>
      </c>
      <c r="AL57" s="338">
        <v>18613.38</v>
      </c>
      <c r="AM57" s="338">
        <v>31741.85</v>
      </c>
      <c r="AN57" s="338">
        <v>13128.47</v>
      </c>
      <c r="AO57" s="338">
        <v>2344.74</v>
      </c>
      <c r="AP57" s="338">
        <v>15473.21</v>
      </c>
      <c r="AQ57" s="297" t="s">
        <v>881</v>
      </c>
    </row>
    <row r="58" spans="1:43" s="309" customFormat="1" ht="30" customHeight="1" thickBot="1">
      <c r="A58" s="345" t="s">
        <v>982</v>
      </c>
      <c r="B58" s="327" t="s">
        <v>920</v>
      </c>
      <c r="C58" s="328" t="s">
        <v>983</v>
      </c>
      <c r="D58" s="327" t="s">
        <v>984</v>
      </c>
      <c r="E58" s="327" t="s">
        <v>985</v>
      </c>
      <c r="F58" s="329">
        <v>44357</v>
      </c>
      <c r="G58" s="330">
        <v>7856.72</v>
      </c>
      <c r="H58" s="330">
        <f>I58-G58</f>
        <v>2909.5299999999997</v>
      </c>
      <c r="I58" s="331">
        <v>10766.25</v>
      </c>
      <c r="J58" s="330">
        <v>7856.72</v>
      </c>
      <c r="K58" s="330">
        <f>L58-J58</f>
        <v>2909.5299999999997</v>
      </c>
      <c r="L58" s="331">
        <v>10766.25</v>
      </c>
      <c r="M58" s="330">
        <v>7856.72</v>
      </c>
      <c r="N58" s="330">
        <f>O58-M58</f>
        <v>2909.55</v>
      </c>
      <c r="O58" s="331">
        <v>10766.27</v>
      </c>
      <c r="P58" s="330">
        <v>7856.72</v>
      </c>
      <c r="Q58" s="330">
        <f>R58-P58</f>
        <v>2909.55</v>
      </c>
      <c r="R58" s="331">
        <v>10766.27</v>
      </c>
      <c r="S58" s="330">
        <v>7856.72</v>
      </c>
      <c r="T58" s="330">
        <f>U58-S58</f>
        <v>2909.55</v>
      </c>
      <c r="U58" s="331">
        <v>10766.27</v>
      </c>
      <c r="V58" s="332">
        <v>9506.72</v>
      </c>
      <c r="W58" s="331">
        <f>X58-V58</f>
        <v>3611.2700000000004</v>
      </c>
      <c r="X58" s="331">
        <v>13117.99</v>
      </c>
      <c r="Y58" s="332">
        <v>8630.51</v>
      </c>
      <c r="Z58" s="332">
        <f>AA58-Y58</f>
        <v>3238.6499999999996</v>
      </c>
      <c r="AA58" s="332">
        <v>11869.16</v>
      </c>
      <c r="AB58" s="332">
        <v>8662.91</v>
      </c>
      <c r="AC58" s="333">
        <f>AD58-AB58</f>
        <v>3252.42</v>
      </c>
      <c r="AD58" s="333">
        <v>11915.33</v>
      </c>
      <c r="AE58" s="332">
        <v>8662.91</v>
      </c>
      <c r="AF58" s="333">
        <f>AG58-AE58</f>
        <v>3252.42</v>
      </c>
      <c r="AG58" s="333">
        <v>11915.33</v>
      </c>
      <c r="AH58" s="332">
        <v>8662.91</v>
      </c>
      <c r="AI58" s="333">
        <f>AJ58-AH58</f>
        <v>3252.42</v>
      </c>
      <c r="AJ58" s="333">
        <v>11915.33</v>
      </c>
      <c r="AK58" s="332">
        <v>8662.91</v>
      </c>
      <c r="AL58" s="333">
        <f>AM58-AK58</f>
        <v>3252.42</v>
      </c>
      <c r="AM58" s="333">
        <v>11915.33</v>
      </c>
      <c r="AN58" s="339">
        <v>8662.91</v>
      </c>
      <c r="AO58" s="339">
        <f>AP58-AN58</f>
        <v>3252.3999999999996</v>
      </c>
      <c r="AP58" s="339">
        <v>11915.31</v>
      </c>
      <c r="AQ58" s="334" t="s">
        <v>881</v>
      </c>
    </row>
    <row r="59" ht="24" customHeight="1">
      <c r="A59" s="226" t="s">
        <v>1147</v>
      </c>
    </row>
  </sheetData>
  <sheetProtection/>
  <mergeCells count="19">
    <mergeCell ref="C1:F1"/>
    <mergeCell ref="B2:B3"/>
    <mergeCell ref="C2:C3"/>
    <mergeCell ref="D2:D3"/>
    <mergeCell ref="E2:E3"/>
    <mergeCell ref="F2:F3"/>
    <mergeCell ref="G2:I2"/>
    <mergeCell ref="J2:L2"/>
    <mergeCell ref="M2:O2"/>
    <mergeCell ref="P2:R2"/>
    <mergeCell ref="S2:U2"/>
    <mergeCell ref="V2:X2"/>
    <mergeCell ref="Y2:AA2"/>
    <mergeCell ref="AB2:AD2"/>
    <mergeCell ref="AQ2:AQ3"/>
    <mergeCell ref="AE2:AG2"/>
    <mergeCell ref="AH2:AJ2"/>
    <mergeCell ref="AK2:AM2"/>
    <mergeCell ref="AN2:AP2"/>
  </mergeCells>
  <printOptions/>
  <pageMargins left="0.787401575" right="0.787401575" top="0.984251969" bottom="0.984251969" header="0.492125985" footer="0.492125985"/>
  <pageSetup horizontalDpi="600" verticalDpi="600" orientation="portrait" paperSize="9" r:id="rId2"/>
  <ignoredErrors>
    <ignoredError sqref="I43" formulaRange="1"/>
  </ignoredError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7"/>
  </sheetPr>
  <dimension ref="A1:BJ61"/>
  <sheetViews>
    <sheetView zoomScale="90" zoomScaleNormal="90" zoomScalePageLayoutView="0" workbookViewId="0" topLeftCell="A1">
      <pane ySplit="3" topLeftCell="A4" activePane="bottomLeft" state="frozen"/>
      <selection pane="topLeft" activeCell="AA1" sqref="AA1"/>
      <selection pane="bottomLeft" activeCell="A2" sqref="A2"/>
    </sheetView>
  </sheetViews>
  <sheetFormatPr defaultColWidth="9.140625" defaultRowHeight="12.75"/>
  <cols>
    <col min="1" max="1" width="47.7109375" style="287" bestFit="1" customWidth="1"/>
    <col min="2" max="2" width="21.140625" style="284" customWidth="1"/>
    <col min="3" max="3" width="10.57421875" style="284" customWidth="1"/>
    <col min="4" max="4" width="18.28125" style="284" customWidth="1"/>
    <col min="5" max="5" width="20.00390625" style="284" customWidth="1"/>
    <col min="6" max="6" width="13.57421875" style="284" customWidth="1"/>
    <col min="7" max="7" width="14.8515625" style="285" bestFit="1" customWidth="1"/>
    <col min="8" max="8" width="16.7109375" style="285" bestFit="1" customWidth="1"/>
    <col min="9" max="9" width="15.421875" style="285" customWidth="1"/>
    <col min="10" max="10" width="15.421875" style="285" bestFit="1" customWidth="1"/>
    <col min="11" max="11" width="14.00390625" style="285" bestFit="1" customWidth="1"/>
    <col min="12" max="13" width="15.421875" style="285" bestFit="1" customWidth="1"/>
    <col min="14" max="14" width="14.00390625" style="285" bestFit="1" customWidth="1"/>
    <col min="15" max="15" width="16.7109375" style="285" bestFit="1" customWidth="1"/>
    <col min="16" max="16" width="15.421875" style="285" bestFit="1" customWidth="1"/>
    <col min="17" max="17" width="14.8515625" style="285" bestFit="1" customWidth="1"/>
    <col min="18" max="18" width="15.421875" style="285" bestFit="1" customWidth="1"/>
    <col min="19" max="20" width="14.8515625" style="285" bestFit="1" customWidth="1"/>
    <col min="21" max="21" width="15.421875" style="285" bestFit="1" customWidth="1"/>
    <col min="22" max="23" width="14.8515625" style="285" bestFit="1" customWidth="1"/>
    <col min="24" max="25" width="15.421875" style="285" bestFit="1" customWidth="1"/>
    <col min="26" max="26" width="14.8515625" style="285" bestFit="1" customWidth="1"/>
    <col min="27" max="27" width="15.421875" style="285" bestFit="1" customWidth="1"/>
    <col min="28" max="28" width="16.7109375" style="285" bestFit="1" customWidth="1"/>
    <col min="29" max="29" width="14.8515625" style="285" bestFit="1" customWidth="1"/>
    <col min="30" max="31" width="15.421875" style="285" bestFit="1" customWidth="1"/>
    <col min="32" max="32" width="14.8515625" style="285" bestFit="1" customWidth="1"/>
    <col min="33" max="33" width="15.421875" style="285" bestFit="1" customWidth="1"/>
    <col min="34" max="34" width="15.421875" style="286" bestFit="1" customWidth="1"/>
    <col min="35" max="35" width="14.8515625" style="286" bestFit="1" customWidth="1"/>
    <col min="36" max="36" width="16.7109375" style="286" bestFit="1" customWidth="1"/>
    <col min="37" max="37" width="15.421875" style="285" bestFit="1" customWidth="1"/>
    <col min="38" max="38" width="14.8515625" style="285" bestFit="1" customWidth="1"/>
    <col min="39" max="39" width="16.7109375" style="285" bestFit="1" customWidth="1"/>
    <col min="40" max="40" width="15.421875" style="285" bestFit="1" customWidth="1"/>
    <col min="41" max="41" width="14.8515625" style="285" bestFit="1" customWidth="1"/>
    <col min="42" max="42" width="16.7109375" style="285" bestFit="1" customWidth="1"/>
    <col min="43" max="43" width="46.7109375" style="284" customWidth="1"/>
    <col min="44" max="16384" width="9.140625" style="285" customWidth="1"/>
  </cols>
  <sheetData>
    <row r="1" spans="1:43" s="96" customFormat="1" ht="69.75" customHeight="1" thickBot="1">
      <c r="A1" s="272"/>
      <c r="B1" s="166"/>
      <c r="C1" s="423" t="s">
        <v>899</v>
      </c>
      <c r="D1" s="423"/>
      <c r="E1" s="423"/>
      <c r="F1" s="423"/>
      <c r="G1" s="273"/>
      <c r="H1" s="274"/>
      <c r="I1" s="274"/>
      <c r="J1" s="273"/>
      <c r="K1" s="274"/>
      <c r="L1" s="274"/>
      <c r="M1" s="273"/>
      <c r="N1" s="274"/>
      <c r="O1" s="274"/>
      <c r="P1" s="273"/>
      <c r="Q1" s="274"/>
      <c r="R1" s="274"/>
      <c r="S1" s="273"/>
      <c r="T1" s="274"/>
      <c r="U1" s="274"/>
      <c r="V1" s="273"/>
      <c r="W1" s="274"/>
      <c r="X1" s="274"/>
      <c r="Y1" s="273"/>
      <c r="Z1" s="274"/>
      <c r="AA1" s="274"/>
      <c r="AB1" s="275"/>
      <c r="AC1" s="274"/>
      <c r="AD1" s="274"/>
      <c r="AE1" s="274"/>
      <c r="AF1" s="274"/>
      <c r="AG1" s="274"/>
      <c r="AH1" s="276"/>
      <c r="AI1" s="276"/>
      <c r="AJ1" s="276"/>
      <c r="AK1" s="274"/>
      <c r="AL1" s="274"/>
      <c r="AM1" s="274"/>
      <c r="AN1" s="274"/>
      <c r="AO1" s="274"/>
      <c r="AP1" s="274"/>
      <c r="AQ1" s="169"/>
    </row>
    <row r="2" spans="1:43" s="278" customFormat="1" ht="36" customHeight="1">
      <c r="A2" s="225" t="s">
        <v>1068</v>
      </c>
      <c r="B2" s="445" t="s">
        <v>778</v>
      </c>
      <c r="C2" s="445" t="s">
        <v>779</v>
      </c>
      <c r="D2" s="445" t="s">
        <v>780</v>
      </c>
      <c r="E2" s="445" t="s">
        <v>880</v>
      </c>
      <c r="F2" s="445" t="s">
        <v>782</v>
      </c>
      <c r="G2" s="437" t="s">
        <v>992</v>
      </c>
      <c r="H2" s="437"/>
      <c r="I2" s="437"/>
      <c r="J2" s="444" t="s">
        <v>993</v>
      </c>
      <c r="K2" s="444"/>
      <c r="L2" s="444"/>
      <c r="M2" s="437" t="s">
        <v>994</v>
      </c>
      <c r="N2" s="437"/>
      <c r="O2" s="437"/>
      <c r="P2" s="437" t="s">
        <v>995</v>
      </c>
      <c r="Q2" s="437"/>
      <c r="R2" s="437"/>
      <c r="S2" s="437" t="s">
        <v>996</v>
      </c>
      <c r="T2" s="437"/>
      <c r="U2" s="437"/>
      <c r="V2" s="437" t="s">
        <v>997</v>
      </c>
      <c r="W2" s="437"/>
      <c r="X2" s="437"/>
      <c r="Y2" s="437" t="s">
        <v>998</v>
      </c>
      <c r="Z2" s="437"/>
      <c r="AA2" s="437"/>
      <c r="AB2" s="437" t="s">
        <v>999</v>
      </c>
      <c r="AC2" s="437"/>
      <c r="AD2" s="437"/>
      <c r="AE2" s="437" t="s">
        <v>1000</v>
      </c>
      <c r="AF2" s="437"/>
      <c r="AG2" s="437"/>
      <c r="AH2" s="440" t="s">
        <v>1001</v>
      </c>
      <c r="AI2" s="440"/>
      <c r="AJ2" s="440"/>
      <c r="AK2" s="441" t="s">
        <v>1002</v>
      </c>
      <c r="AL2" s="442"/>
      <c r="AM2" s="443"/>
      <c r="AN2" s="441" t="s">
        <v>1003</v>
      </c>
      <c r="AO2" s="442"/>
      <c r="AP2" s="443"/>
      <c r="AQ2" s="438" t="s">
        <v>991</v>
      </c>
    </row>
    <row r="3" spans="1:43" s="90" customFormat="1" ht="48" customHeight="1" thickBot="1">
      <c r="A3" s="279" t="s">
        <v>783</v>
      </c>
      <c r="B3" s="446"/>
      <c r="C3" s="446"/>
      <c r="D3" s="446"/>
      <c r="E3" s="446"/>
      <c r="F3" s="446"/>
      <c r="G3" s="280" t="s">
        <v>377</v>
      </c>
      <c r="H3" s="281" t="s">
        <v>125</v>
      </c>
      <c r="I3" s="281" t="s">
        <v>140</v>
      </c>
      <c r="J3" s="280" t="s">
        <v>377</v>
      </c>
      <c r="K3" s="281" t="s">
        <v>125</v>
      </c>
      <c r="L3" s="281" t="s">
        <v>140</v>
      </c>
      <c r="M3" s="280" t="s">
        <v>377</v>
      </c>
      <c r="N3" s="281" t="s">
        <v>125</v>
      </c>
      <c r="O3" s="281" t="s">
        <v>140</v>
      </c>
      <c r="P3" s="280" t="s">
        <v>377</v>
      </c>
      <c r="Q3" s="281" t="s">
        <v>125</v>
      </c>
      <c r="R3" s="281" t="s">
        <v>140</v>
      </c>
      <c r="S3" s="280" t="s">
        <v>377</v>
      </c>
      <c r="T3" s="281" t="s">
        <v>125</v>
      </c>
      <c r="U3" s="281" t="s">
        <v>140</v>
      </c>
      <c r="V3" s="280" t="s">
        <v>377</v>
      </c>
      <c r="W3" s="281" t="s">
        <v>125</v>
      </c>
      <c r="X3" s="281" t="s">
        <v>140</v>
      </c>
      <c r="Y3" s="280" t="s">
        <v>377</v>
      </c>
      <c r="Z3" s="281" t="s">
        <v>125</v>
      </c>
      <c r="AA3" s="281" t="s">
        <v>140</v>
      </c>
      <c r="AB3" s="280" t="s">
        <v>377</v>
      </c>
      <c r="AC3" s="281" t="s">
        <v>125</v>
      </c>
      <c r="AD3" s="281" t="s">
        <v>140</v>
      </c>
      <c r="AE3" s="280" t="s">
        <v>377</v>
      </c>
      <c r="AF3" s="281" t="s">
        <v>125</v>
      </c>
      <c r="AG3" s="281" t="s">
        <v>140</v>
      </c>
      <c r="AH3" s="282" t="s">
        <v>377</v>
      </c>
      <c r="AI3" s="283" t="s">
        <v>125</v>
      </c>
      <c r="AJ3" s="283" t="s">
        <v>140</v>
      </c>
      <c r="AK3" s="280" t="s">
        <v>377</v>
      </c>
      <c r="AL3" s="281" t="s">
        <v>125</v>
      </c>
      <c r="AM3" s="281" t="s">
        <v>140</v>
      </c>
      <c r="AN3" s="280" t="s">
        <v>377</v>
      </c>
      <c r="AO3" s="281" t="s">
        <v>125</v>
      </c>
      <c r="AP3" s="281" t="s">
        <v>140</v>
      </c>
      <c r="AQ3" s="439"/>
    </row>
    <row r="4" spans="1:43" s="298" customFormat="1" ht="30" customHeight="1">
      <c r="A4" s="288" t="s">
        <v>1133</v>
      </c>
      <c r="B4" s="289" t="s">
        <v>971</v>
      </c>
      <c r="C4" s="289" t="s">
        <v>680</v>
      </c>
      <c r="D4" s="289" t="s">
        <v>1135</v>
      </c>
      <c r="E4" s="289" t="s">
        <v>1134</v>
      </c>
      <c r="F4" s="290">
        <v>45190</v>
      </c>
      <c r="G4" s="347" t="s">
        <v>1070</v>
      </c>
      <c r="H4" s="347" t="s">
        <v>1070</v>
      </c>
      <c r="I4" s="347" t="s">
        <v>1070</v>
      </c>
      <c r="J4" s="347" t="s">
        <v>1070</v>
      </c>
      <c r="K4" s="347" t="s">
        <v>1070</v>
      </c>
      <c r="L4" s="347" t="s">
        <v>1070</v>
      </c>
      <c r="M4" s="347" t="s">
        <v>1070</v>
      </c>
      <c r="N4" s="347" t="s">
        <v>1070</v>
      </c>
      <c r="O4" s="347" t="s">
        <v>1070</v>
      </c>
      <c r="P4" s="347" t="s">
        <v>1070</v>
      </c>
      <c r="Q4" s="347" t="s">
        <v>1070</v>
      </c>
      <c r="R4" s="347" t="s">
        <v>1070</v>
      </c>
      <c r="S4" s="347" t="s">
        <v>1070</v>
      </c>
      <c r="T4" s="347" t="s">
        <v>1070</v>
      </c>
      <c r="U4" s="347" t="s">
        <v>1070</v>
      </c>
      <c r="V4" s="347" t="s">
        <v>1070</v>
      </c>
      <c r="W4" s="347" t="s">
        <v>1070</v>
      </c>
      <c r="X4" s="347" t="s">
        <v>1070</v>
      </c>
      <c r="Y4" s="347" t="s">
        <v>1070</v>
      </c>
      <c r="Z4" s="347" t="s">
        <v>1070</v>
      </c>
      <c r="AA4" s="347" t="s">
        <v>1070</v>
      </c>
      <c r="AB4" s="347" t="s">
        <v>1070</v>
      </c>
      <c r="AC4" s="347" t="s">
        <v>1070</v>
      </c>
      <c r="AD4" s="347" t="s">
        <v>1070</v>
      </c>
      <c r="AE4" s="385">
        <v>1577.51</v>
      </c>
      <c r="AF4" s="348">
        <f>AG4-AE4</f>
        <v>508.2500000000002</v>
      </c>
      <c r="AG4" s="372">
        <v>2085.76</v>
      </c>
      <c r="AH4" s="386">
        <v>4732.84</v>
      </c>
      <c r="AI4" s="348">
        <f>AJ4-AH4</f>
        <v>1524.4499999999998</v>
      </c>
      <c r="AJ4" s="348">
        <v>6257.29</v>
      </c>
      <c r="AK4" s="382">
        <v>4732.84</v>
      </c>
      <c r="AL4" s="348">
        <f>AM4-AK4</f>
        <v>1524.4499999999998</v>
      </c>
      <c r="AM4" s="372">
        <v>6257.29</v>
      </c>
      <c r="AN4" s="348">
        <v>4732.84</v>
      </c>
      <c r="AO4" s="348">
        <v>3088.77</v>
      </c>
      <c r="AP4" s="348">
        <v>7821.61</v>
      </c>
      <c r="AQ4" s="297" t="s">
        <v>1070</v>
      </c>
    </row>
    <row r="5" spans="1:43" s="298" customFormat="1" ht="38.25">
      <c r="A5" s="288" t="s">
        <v>902</v>
      </c>
      <c r="B5" s="289" t="s">
        <v>903</v>
      </c>
      <c r="C5" s="289" t="s">
        <v>904</v>
      </c>
      <c r="D5" s="289" t="s">
        <v>905</v>
      </c>
      <c r="E5" s="289" t="s">
        <v>906</v>
      </c>
      <c r="F5" s="290">
        <v>44260</v>
      </c>
      <c r="G5" s="355">
        <v>37012.6</v>
      </c>
      <c r="H5" s="355">
        <f>I5-G5</f>
        <v>31705.32</v>
      </c>
      <c r="I5" s="381">
        <v>68717.92</v>
      </c>
      <c r="J5" s="355">
        <v>23381.65</v>
      </c>
      <c r="K5" s="355">
        <f>L5-J5</f>
        <v>51555.409999999996</v>
      </c>
      <c r="L5" s="384">
        <v>74937.06</v>
      </c>
      <c r="M5" s="355">
        <v>39490.920000000006</v>
      </c>
      <c r="N5" s="355">
        <f>O5-M5</f>
        <v>28096.18</v>
      </c>
      <c r="O5" s="357">
        <v>67587.1</v>
      </c>
      <c r="P5" s="355">
        <v>39490.92</v>
      </c>
      <c r="Q5" s="362">
        <f>R5-P5</f>
        <v>28096.180000000008</v>
      </c>
      <c r="R5" s="357">
        <v>67587.1</v>
      </c>
      <c r="S5" s="346">
        <f>U5-T5</f>
        <v>39490.92</v>
      </c>
      <c r="T5" s="346">
        <v>28422.76</v>
      </c>
      <c r="U5" s="346">
        <v>67913.68</v>
      </c>
      <c r="V5" s="362">
        <v>41003.81</v>
      </c>
      <c r="W5" s="362">
        <f>X5-V5</f>
        <v>30317.630000000005</v>
      </c>
      <c r="X5" s="357">
        <v>71321.44</v>
      </c>
      <c r="Y5" s="362"/>
      <c r="Z5" s="362"/>
      <c r="AA5" s="362"/>
      <c r="AB5" s="362"/>
      <c r="AC5" s="362"/>
      <c r="AD5" s="362"/>
      <c r="AE5" s="385" t="s">
        <v>1070</v>
      </c>
      <c r="AF5" s="348" t="s">
        <v>1070</v>
      </c>
      <c r="AG5" s="372" t="s">
        <v>1070</v>
      </c>
      <c r="AH5" s="386" t="s">
        <v>1070</v>
      </c>
      <c r="AI5" s="447" t="s">
        <v>1070</v>
      </c>
      <c r="AJ5" s="348" t="s">
        <v>1070</v>
      </c>
      <c r="AK5" s="382" t="s">
        <v>1070</v>
      </c>
      <c r="AL5" s="348" t="s">
        <v>1070</v>
      </c>
      <c r="AM5" s="372" t="s">
        <v>1070</v>
      </c>
      <c r="AN5" s="348" t="s">
        <v>1070</v>
      </c>
      <c r="AO5" s="348" t="s">
        <v>1070</v>
      </c>
      <c r="AP5" s="348" t="s">
        <v>1070</v>
      </c>
      <c r="AQ5" s="297" t="s">
        <v>1148</v>
      </c>
    </row>
    <row r="6" spans="1:43" s="298" customFormat="1" ht="30" customHeight="1">
      <c r="A6" s="299" t="s">
        <v>911</v>
      </c>
      <c r="B6" s="300" t="s">
        <v>912</v>
      </c>
      <c r="C6" s="300" t="s">
        <v>913</v>
      </c>
      <c r="D6" s="300" t="s">
        <v>914</v>
      </c>
      <c r="E6" s="300" t="s">
        <v>915</v>
      </c>
      <c r="F6" s="301">
        <v>41275</v>
      </c>
      <c r="G6" s="346">
        <v>14448.33</v>
      </c>
      <c r="H6" s="346">
        <f>I6-G6</f>
        <v>4454.969999999999</v>
      </c>
      <c r="I6" s="346">
        <v>18903.3</v>
      </c>
      <c r="J6" s="346">
        <v>14448.33</v>
      </c>
      <c r="K6" s="346">
        <f>L6-J6</f>
        <v>4454.969999999999</v>
      </c>
      <c r="L6" s="346">
        <v>18903.3</v>
      </c>
      <c r="M6" s="346">
        <v>14448.33</v>
      </c>
      <c r="N6" s="346">
        <f>O6-M6</f>
        <v>4454.969999999999</v>
      </c>
      <c r="O6" s="346">
        <v>18903.3</v>
      </c>
      <c r="P6" s="346">
        <v>14448.33</v>
      </c>
      <c r="Q6" s="346">
        <f>R6-P6</f>
        <v>4454.969999999999</v>
      </c>
      <c r="R6" s="346">
        <v>18903.3</v>
      </c>
      <c r="S6" s="346">
        <v>16074.78</v>
      </c>
      <c r="T6" s="346">
        <f>U6-S6</f>
        <v>4956.49</v>
      </c>
      <c r="U6" s="346">
        <v>21031.27</v>
      </c>
      <c r="V6" s="346">
        <v>16074.78</v>
      </c>
      <c r="W6" s="346">
        <f>X6-V6</f>
        <v>4956.49</v>
      </c>
      <c r="X6" s="346">
        <v>21031.27</v>
      </c>
      <c r="Y6" s="346">
        <v>16074.78</v>
      </c>
      <c r="Z6" s="346">
        <f>AA6-Y6</f>
        <v>4956.49</v>
      </c>
      <c r="AA6" s="346">
        <v>21031.27</v>
      </c>
      <c r="AB6" s="346">
        <v>16074.78</v>
      </c>
      <c r="AC6" s="362">
        <f>AD6-AB6</f>
        <v>4956.49</v>
      </c>
      <c r="AD6" s="362">
        <v>21031.27</v>
      </c>
      <c r="AE6" s="346">
        <v>16074.78</v>
      </c>
      <c r="AF6" s="350">
        <f>AG6-AE6</f>
        <v>4956.49</v>
      </c>
      <c r="AG6" s="350">
        <v>21031.27</v>
      </c>
      <c r="AH6" s="354">
        <v>16420.67</v>
      </c>
      <c r="AI6" s="354">
        <f>AJ6-AH6</f>
        <v>5071.02</v>
      </c>
      <c r="AJ6" s="354">
        <v>21491.69</v>
      </c>
      <c r="AK6" s="354">
        <v>16420.67</v>
      </c>
      <c r="AL6" s="354">
        <f>AM6-AK6</f>
        <v>5071.02</v>
      </c>
      <c r="AM6" s="354">
        <v>21491.69</v>
      </c>
      <c r="AN6" s="354">
        <v>16420.67</v>
      </c>
      <c r="AO6" s="354">
        <f>AP6-AN6</f>
        <v>5071.02</v>
      </c>
      <c r="AP6" s="354">
        <v>21491.69</v>
      </c>
      <c r="AQ6" s="115" t="s">
        <v>1138</v>
      </c>
    </row>
    <row r="7" spans="1:43" s="309" customFormat="1" ht="30" customHeight="1">
      <c r="A7" s="299" t="s">
        <v>916</v>
      </c>
      <c r="B7" s="300" t="s">
        <v>917</v>
      </c>
      <c r="C7" s="300" t="s">
        <v>918</v>
      </c>
      <c r="D7" s="300" t="s">
        <v>919</v>
      </c>
      <c r="E7" s="358" t="s">
        <v>1106</v>
      </c>
      <c r="F7" s="301">
        <v>42736</v>
      </c>
      <c r="G7" s="347">
        <v>13872.5</v>
      </c>
      <c r="H7" s="347">
        <f>I7-G7</f>
        <v>5542.73</v>
      </c>
      <c r="I7" s="351">
        <v>19415.23</v>
      </c>
      <c r="J7" s="347">
        <v>13872.5</v>
      </c>
      <c r="K7" s="347">
        <f>L7-J7</f>
        <v>5542.73</v>
      </c>
      <c r="L7" s="351">
        <v>19415.23</v>
      </c>
      <c r="M7" s="347">
        <v>13872.5</v>
      </c>
      <c r="N7" s="347">
        <f>O7-M7</f>
        <v>5542.73</v>
      </c>
      <c r="O7" s="351">
        <v>19415.23</v>
      </c>
      <c r="P7" s="347">
        <v>13872.5</v>
      </c>
      <c r="Q7" s="347">
        <f>R7-P7</f>
        <v>5542.73</v>
      </c>
      <c r="R7" s="351">
        <v>19415.23</v>
      </c>
      <c r="S7" s="347">
        <v>13872.5</v>
      </c>
      <c r="T7" s="346">
        <f>U7-S7</f>
        <v>5542.73</v>
      </c>
      <c r="U7" s="346">
        <v>19415.23</v>
      </c>
      <c r="V7" s="347">
        <v>14724.31</v>
      </c>
      <c r="W7" s="347">
        <f>X7-V7</f>
        <v>5819.870000000001</v>
      </c>
      <c r="X7" s="351">
        <v>20544.18</v>
      </c>
      <c r="Y7" s="347">
        <v>14266.78</v>
      </c>
      <c r="Z7" s="347">
        <f>AA7-Y7</f>
        <v>5681.300000000001</v>
      </c>
      <c r="AA7" s="351">
        <v>19948.08</v>
      </c>
      <c r="AB7" s="362">
        <v>14702.42</v>
      </c>
      <c r="AC7" s="362">
        <f>AD7-AB7</f>
        <v>5863.660000000002</v>
      </c>
      <c r="AD7" s="362">
        <v>20566.08</v>
      </c>
      <c r="AE7" s="362">
        <v>14702.42</v>
      </c>
      <c r="AF7" s="347">
        <f>AG7-AE7</f>
        <v>5863.660000000002</v>
      </c>
      <c r="AG7" s="351">
        <v>20566.08</v>
      </c>
      <c r="AH7" s="350">
        <v>14702.42</v>
      </c>
      <c r="AI7" s="350">
        <f>AJ7-AH7</f>
        <v>5863.660000000002</v>
      </c>
      <c r="AJ7" s="350">
        <v>20566.08</v>
      </c>
      <c r="AK7" s="350">
        <v>14702.42</v>
      </c>
      <c r="AL7" s="350">
        <f>AM7-AK7</f>
        <v>5863.660000000002</v>
      </c>
      <c r="AM7" s="350">
        <v>20566.08</v>
      </c>
      <c r="AN7" s="350">
        <v>14702.42</v>
      </c>
      <c r="AO7" s="350">
        <f>AP7-AN7</f>
        <v>5863.660000000002</v>
      </c>
      <c r="AP7" s="350">
        <v>20566.08</v>
      </c>
      <c r="AQ7" s="297" t="s">
        <v>1070</v>
      </c>
    </row>
    <row r="8" spans="1:62" s="298" customFormat="1" ht="30" customHeight="1">
      <c r="A8" s="299" t="s">
        <v>787</v>
      </c>
      <c r="B8" s="300" t="s">
        <v>920</v>
      </c>
      <c r="C8" s="300" t="s">
        <v>732</v>
      </c>
      <c r="D8" s="300" t="s">
        <v>789</v>
      </c>
      <c r="E8" s="361" t="s">
        <v>1053</v>
      </c>
      <c r="F8" s="301">
        <v>44774</v>
      </c>
      <c r="G8" s="347">
        <v>13814.8</v>
      </c>
      <c r="H8" s="347">
        <f>I8-G8</f>
        <v>6469.790000000001</v>
      </c>
      <c r="I8" s="347">
        <v>20284.59</v>
      </c>
      <c r="J8" s="347" t="s">
        <v>1070</v>
      </c>
      <c r="K8" s="347" t="s">
        <v>1070</v>
      </c>
      <c r="L8" s="347" t="s">
        <v>1070</v>
      </c>
      <c r="M8" s="347" t="s">
        <v>1070</v>
      </c>
      <c r="N8" s="347" t="s">
        <v>1070</v>
      </c>
      <c r="O8" s="347" t="s">
        <v>1070</v>
      </c>
      <c r="P8" s="347" t="s">
        <v>1070</v>
      </c>
      <c r="Q8" s="347" t="s">
        <v>1070</v>
      </c>
      <c r="R8" s="347" t="s">
        <v>1070</v>
      </c>
      <c r="S8" s="347" t="s">
        <v>1070</v>
      </c>
      <c r="T8" s="347" t="s">
        <v>1070</v>
      </c>
      <c r="U8" s="347" t="s">
        <v>1070</v>
      </c>
      <c r="V8" s="347" t="s">
        <v>1070</v>
      </c>
      <c r="W8" s="347" t="s">
        <v>1070</v>
      </c>
      <c r="X8" s="347" t="s">
        <v>1070</v>
      </c>
      <c r="Y8" s="347" t="s">
        <v>1070</v>
      </c>
      <c r="Z8" s="347" t="s">
        <v>1070</v>
      </c>
      <c r="AA8" s="347" t="s">
        <v>1070</v>
      </c>
      <c r="AB8" s="347" t="s">
        <v>1070</v>
      </c>
      <c r="AC8" s="347" t="s">
        <v>1070</v>
      </c>
      <c r="AD8" s="347" t="s">
        <v>1070</v>
      </c>
      <c r="AE8" s="347" t="s">
        <v>1070</v>
      </c>
      <c r="AF8" s="347" t="s">
        <v>1070</v>
      </c>
      <c r="AG8" s="347" t="s">
        <v>1070</v>
      </c>
      <c r="AH8" s="347" t="s">
        <v>1070</v>
      </c>
      <c r="AI8" s="347" t="s">
        <v>1070</v>
      </c>
      <c r="AJ8" s="347" t="s">
        <v>1070</v>
      </c>
      <c r="AK8" s="347" t="s">
        <v>1070</v>
      </c>
      <c r="AL8" s="347" t="s">
        <v>1070</v>
      </c>
      <c r="AM8" s="347" t="s">
        <v>1070</v>
      </c>
      <c r="AN8" s="347" t="s">
        <v>1070</v>
      </c>
      <c r="AO8" s="347" t="s">
        <v>1070</v>
      </c>
      <c r="AP8" s="347" t="s">
        <v>1070</v>
      </c>
      <c r="AQ8" s="297" t="s">
        <v>1072</v>
      </c>
      <c r="AR8" s="311"/>
      <c r="AS8" s="311"/>
      <c r="AT8" s="311"/>
      <c r="AU8" s="311"/>
      <c r="AV8" s="311"/>
      <c r="AW8" s="311"/>
      <c r="AX8" s="311"/>
      <c r="AY8" s="311"/>
      <c r="AZ8" s="311"/>
      <c r="BA8" s="311"/>
      <c r="BB8" s="311"/>
      <c r="BC8" s="311"/>
      <c r="BD8" s="311"/>
      <c r="BE8" s="311"/>
      <c r="BF8" s="311"/>
      <c r="BG8" s="311"/>
      <c r="BH8" s="311"/>
      <c r="BI8" s="311"/>
      <c r="BJ8" s="311"/>
    </row>
    <row r="9" spans="1:62" s="298" customFormat="1" ht="30" customHeight="1">
      <c r="A9" s="299" t="s">
        <v>787</v>
      </c>
      <c r="B9" s="300" t="s">
        <v>1088</v>
      </c>
      <c r="C9" s="300" t="s">
        <v>939</v>
      </c>
      <c r="D9" s="358" t="s">
        <v>1089</v>
      </c>
      <c r="E9" s="359" t="s">
        <v>1090</v>
      </c>
      <c r="F9" s="360">
        <v>45054</v>
      </c>
      <c r="G9" s="347" t="s">
        <v>1070</v>
      </c>
      <c r="H9" s="347" t="s">
        <v>1070</v>
      </c>
      <c r="I9" s="347" t="s">
        <v>1070</v>
      </c>
      <c r="J9" s="347" t="s">
        <v>1070</v>
      </c>
      <c r="K9" s="347" t="s">
        <v>1070</v>
      </c>
      <c r="L9" s="347" t="s">
        <v>1070</v>
      </c>
      <c r="M9" s="347" t="s">
        <v>1070</v>
      </c>
      <c r="N9" s="347" t="s">
        <v>1070</v>
      </c>
      <c r="O9" s="347" t="s">
        <v>1070</v>
      </c>
      <c r="P9" s="347" t="s">
        <v>1070</v>
      </c>
      <c r="Q9" s="347" t="s">
        <v>1070</v>
      </c>
      <c r="R9" s="347" t="s">
        <v>1070</v>
      </c>
      <c r="S9" s="346">
        <v>13304.38</v>
      </c>
      <c r="T9" s="346">
        <f>U9-S9</f>
        <v>2477.7800000000007</v>
      </c>
      <c r="U9" s="346">
        <v>15782.16</v>
      </c>
      <c r="V9" s="347">
        <v>17379.82</v>
      </c>
      <c r="W9" s="347">
        <f>X9-V9</f>
        <v>3200.4799999999996</v>
      </c>
      <c r="X9" s="347">
        <v>20580.3</v>
      </c>
      <c r="Y9" s="347">
        <v>20091.08</v>
      </c>
      <c r="Z9" s="347">
        <f>AA9-Y9</f>
        <v>3200.4799999999996</v>
      </c>
      <c r="AA9" s="347">
        <v>23291.56</v>
      </c>
      <c r="AB9" s="362">
        <f>AD9-AC9</f>
        <v>18735.45</v>
      </c>
      <c r="AC9" s="362">
        <v>3200.48</v>
      </c>
      <c r="AD9" s="362">
        <v>21935.93</v>
      </c>
      <c r="AE9" s="362">
        <v>18735.45</v>
      </c>
      <c r="AF9" s="347">
        <f>AG9-AE9</f>
        <v>3200.4799999999996</v>
      </c>
      <c r="AG9" s="347">
        <v>21935.93</v>
      </c>
      <c r="AH9" s="362">
        <v>18735.45</v>
      </c>
      <c r="AI9" s="347">
        <f>AJ9-AH9</f>
        <v>3200.4799999999996</v>
      </c>
      <c r="AJ9" s="347">
        <v>21935.93</v>
      </c>
      <c r="AK9" s="362">
        <v>18735.45</v>
      </c>
      <c r="AL9" s="347">
        <f>AM9-AK9</f>
        <v>3200.4799999999996</v>
      </c>
      <c r="AM9" s="347">
        <v>21935.93</v>
      </c>
      <c r="AN9" s="347">
        <v>19083.04</v>
      </c>
      <c r="AO9" s="347">
        <f>AP9-AN9</f>
        <v>3547.41</v>
      </c>
      <c r="AP9" s="347">
        <v>22630.45</v>
      </c>
      <c r="AQ9" s="297" t="s">
        <v>1070</v>
      </c>
      <c r="AR9" s="311"/>
      <c r="AS9" s="311"/>
      <c r="AT9" s="311"/>
      <c r="AU9" s="311"/>
      <c r="AV9" s="311"/>
      <c r="AW9" s="311"/>
      <c r="AX9" s="311"/>
      <c r="AY9" s="311"/>
      <c r="AZ9" s="311"/>
      <c r="BA9" s="311"/>
      <c r="BB9" s="311"/>
      <c r="BC9" s="311"/>
      <c r="BD9" s="311"/>
      <c r="BE9" s="311"/>
      <c r="BF9" s="311"/>
      <c r="BG9" s="311"/>
      <c r="BH9" s="311"/>
      <c r="BI9" s="311"/>
      <c r="BJ9" s="311"/>
    </row>
    <row r="10" spans="1:62" s="298" customFormat="1" ht="30" customHeight="1">
      <c r="A10" s="299" t="s">
        <v>1017</v>
      </c>
      <c r="B10" s="300" t="s">
        <v>1020</v>
      </c>
      <c r="C10" s="300" t="s">
        <v>14</v>
      </c>
      <c r="D10" s="300" t="s">
        <v>1018</v>
      </c>
      <c r="E10" s="308" t="s">
        <v>1040</v>
      </c>
      <c r="F10" s="301">
        <v>44622</v>
      </c>
      <c r="G10" s="347">
        <v>6374.63</v>
      </c>
      <c r="H10" s="347">
        <f>I10-G10</f>
        <v>1279.79</v>
      </c>
      <c r="I10" s="347">
        <v>7654.42</v>
      </c>
      <c r="J10" s="347">
        <v>6374.63</v>
      </c>
      <c r="K10" s="347">
        <f>L10-J10</f>
        <v>1573.9399999999996</v>
      </c>
      <c r="L10" s="384">
        <v>7948.57</v>
      </c>
      <c r="M10" s="347">
        <v>6374.63</v>
      </c>
      <c r="N10" s="347">
        <f>O10-M10</f>
        <v>1173.21</v>
      </c>
      <c r="O10" s="351">
        <v>7547.84</v>
      </c>
      <c r="P10" s="347">
        <v>6429.48</v>
      </c>
      <c r="Q10" s="347">
        <f>R10-P10</f>
        <v>1182.3700000000008</v>
      </c>
      <c r="R10" s="347">
        <v>7611.85</v>
      </c>
      <c r="S10" s="346">
        <v>6491.66</v>
      </c>
      <c r="T10" s="346">
        <f>U10-S10</f>
        <v>1192.7600000000002</v>
      </c>
      <c r="U10" s="346">
        <v>7684.42</v>
      </c>
      <c r="V10" s="347">
        <v>4544.16</v>
      </c>
      <c r="W10" s="347">
        <f>X10-V10</f>
        <v>614.6700000000001</v>
      </c>
      <c r="X10" s="347">
        <v>5158.83</v>
      </c>
      <c r="Y10" s="347" t="s">
        <v>1070</v>
      </c>
      <c r="Z10" s="347" t="s">
        <v>1070</v>
      </c>
      <c r="AA10" s="347" t="s">
        <v>1070</v>
      </c>
      <c r="AB10" s="347" t="s">
        <v>1070</v>
      </c>
      <c r="AC10" s="354" t="s">
        <v>1070</v>
      </c>
      <c r="AD10" s="354" t="s">
        <v>1070</v>
      </c>
      <c r="AE10" s="347" t="s">
        <v>1070</v>
      </c>
      <c r="AF10" s="354" t="s">
        <v>1070</v>
      </c>
      <c r="AG10" s="354" t="s">
        <v>1070</v>
      </c>
      <c r="AH10" s="338" t="s">
        <v>1070</v>
      </c>
      <c r="AI10" s="354" t="s">
        <v>1070</v>
      </c>
      <c r="AJ10" s="351" t="s">
        <v>1070</v>
      </c>
      <c r="AK10" s="338" t="s">
        <v>1070</v>
      </c>
      <c r="AL10" s="354" t="s">
        <v>1070</v>
      </c>
      <c r="AM10" s="354" t="s">
        <v>1070</v>
      </c>
      <c r="AN10" s="338" t="s">
        <v>1070</v>
      </c>
      <c r="AO10" s="354" t="s">
        <v>1070</v>
      </c>
      <c r="AP10" s="354" t="s">
        <v>1070</v>
      </c>
      <c r="AQ10" s="297" t="s">
        <v>1123</v>
      </c>
      <c r="AR10" s="311"/>
      <c r="AS10" s="311"/>
      <c r="AT10" s="311"/>
      <c r="AU10" s="311"/>
      <c r="AV10" s="311"/>
      <c r="AW10" s="311"/>
      <c r="AX10" s="311"/>
      <c r="AY10" s="311"/>
      <c r="AZ10" s="311"/>
      <c r="BA10" s="311"/>
      <c r="BB10" s="311"/>
      <c r="BC10" s="311"/>
      <c r="BD10" s="311"/>
      <c r="BE10" s="311"/>
      <c r="BF10" s="311"/>
      <c r="BG10" s="311"/>
      <c r="BH10" s="311"/>
      <c r="BI10" s="311"/>
      <c r="BJ10" s="311"/>
    </row>
    <row r="11" spans="1:62" s="298" customFormat="1" ht="30" customHeight="1">
      <c r="A11" s="299" t="s">
        <v>1093</v>
      </c>
      <c r="B11" s="300" t="s">
        <v>1094</v>
      </c>
      <c r="C11" s="300" t="s">
        <v>28</v>
      </c>
      <c r="D11" s="300" t="s">
        <v>1095</v>
      </c>
      <c r="E11" s="308" t="s">
        <v>1096</v>
      </c>
      <c r="F11" s="301">
        <v>45189</v>
      </c>
      <c r="G11" s="347" t="s">
        <v>1070</v>
      </c>
      <c r="H11" s="347" t="s">
        <v>1070</v>
      </c>
      <c r="I11" s="347" t="s">
        <v>1070</v>
      </c>
      <c r="J11" s="347" t="s">
        <v>1070</v>
      </c>
      <c r="K11" s="347" t="s">
        <v>1070</v>
      </c>
      <c r="L11" s="347" t="s">
        <v>1070</v>
      </c>
      <c r="M11" s="347" t="s">
        <v>1070</v>
      </c>
      <c r="N11" s="347" t="s">
        <v>1070</v>
      </c>
      <c r="O11" s="347" t="s">
        <v>1070</v>
      </c>
      <c r="P11" s="347" t="s">
        <v>1070</v>
      </c>
      <c r="Q11" s="347" t="s">
        <v>1070</v>
      </c>
      <c r="R11" s="347" t="s">
        <v>1070</v>
      </c>
      <c r="S11" s="346">
        <f>U11-T11</f>
        <v>5157.15</v>
      </c>
      <c r="T11" s="346">
        <v>1429.06</v>
      </c>
      <c r="U11" s="346">
        <v>6586.21</v>
      </c>
      <c r="V11" s="347">
        <v>7066.64</v>
      </c>
      <c r="W11" s="347">
        <f>X11-V11</f>
        <v>1852.6500000000005</v>
      </c>
      <c r="X11" s="347">
        <v>8919.29</v>
      </c>
      <c r="Y11" s="347">
        <v>7066.64</v>
      </c>
      <c r="Z11" s="347">
        <f>AA11-Y11</f>
        <v>1852.6500000000005</v>
      </c>
      <c r="AA11" s="347">
        <v>8919.29</v>
      </c>
      <c r="AB11" s="362">
        <v>7255.69</v>
      </c>
      <c r="AC11" s="362">
        <f>AD11-AB11</f>
        <v>1905.5800000000008</v>
      </c>
      <c r="AD11" s="362">
        <v>9161.27</v>
      </c>
      <c r="AE11" s="362">
        <v>4837.11</v>
      </c>
      <c r="AF11" s="354">
        <f>AG11-AE11</f>
        <v>1270.4000000000005</v>
      </c>
      <c r="AG11" s="354">
        <v>6107.51</v>
      </c>
      <c r="AH11" s="338" t="s">
        <v>1070</v>
      </c>
      <c r="AI11" s="354" t="s">
        <v>1070</v>
      </c>
      <c r="AJ11" s="351" t="s">
        <v>1070</v>
      </c>
      <c r="AK11" s="338" t="s">
        <v>1070</v>
      </c>
      <c r="AL11" s="354" t="s">
        <v>1070</v>
      </c>
      <c r="AM11" s="354" t="s">
        <v>1070</v>
      </c>
      <c r="AN11" s="338" t="s">
        <v>1070</v>
      </c>
      <c r="AO11" s="354" t="s">
        <v>1070</v>
      </c>
      <c r="AP11" s="354" t="s">
        <v>1070</v>
      </c>
      <c r="AQ11" s="306" t="s">
        <v>1128</v>
      </c>
      <c r="AR11" s="311"/>
      <c r="AS11" s="311"/>
      <c r="AT11" s="311"/>
      <c r="AU11" s="311"/>
      <c r="AV11" s="311"/>
      <c r="AW11" s="311"/>
      <c r="AX11" s="311"/>
      <c r="AY11" s="311"/>
      <c r="AZ11" s="311"/>
      <c r="BA11" s="311"/>
      <c r="BB11" s="311"/>
      <c r="BC11" s="311"/>
      <c r="BD11" s="311"/>
      <c r="BE11" s="311"/>
      <c r="BF11" s="311"/>
      <c r="BG11" s="311"/>
      <c r="BH11" s="311"/>
      <c r="BI11" s="311"/>
      <c r="BJ11" s="311"/>
    </row>
    <row r="12" spans="1:43" s="313" customFormat="1" ht="30" customHeight="1">
      <c r="A12" s="299" t="s">
        <v>921</v>
      </c>
      <c r="B12" s="300" t="s">
        <v>917</v>
      </c>
      <c r="C12" s="300" t="s">
        <v>1111</v>
      </c>
      <c r="D12" s="300" t="s">
        <v>1112</v>
      </c>
      <c r="E12" s="300" t="s">
        <v>1110</v>
      </c>
      <c r="F12" s="301">
        <v>44669</v>
      </c>
      <c r="G12" s="347">
        <v>13458.74</v>
      </c>
      <c r="H12" s="347">
        <f>I12-G12</f>
        <v>5369.519999999999</v>
      </c>
      <c r="I12" s="347">
        <v>18828.26</v>
      </c>
      <c r="J12" s="347">
        <v>13458.74</v>
      </c>
      <c r="K12" s="347">
        <f>L12-J12</f>
        <v>5369.519999999999</v>
      </c>
      <c r="L12" s="347">
        <v>18828.26</v>
      </c>
      <c r="M12" s="347">
        <v>13458.74</v>
      </c>
      <c r="N12" s="347">
        <f>O12-M12</f>
        <v>5369.519999999999</v>
      </c>
      <c r="O12" s="347">
        <v>18828.26</v>
      </c>
      <c r="P12" s="347">
        <v>13458.74</v>
      </c>
      <c r="Q12" s="346">
        <f>R12-P12</f>
        <v>5369.519999999999</v>
      </c>
      <c r="R12" s="351">
        <v>18828.26</v>
      </c>
      <c r="S12" s="347">
        <v>13458.74</v>
      </c>
      <c r="T12" s="346">
        <f>U12-S12</f>
        <v>5369.519999999999</v>
      </c>
      <c r="U12" s="346">
        <v>18828.26</v>
      </c>
      <c r="V12" s="347">
        <v>14289.85</v>
      </c>
      <c r="W12" s="351">
        <f>X12-V12</f>
        <v>5637.999999999998</v>
      </c>
      <c r="X12" s="351">
        <v>19927.85</v>
      </c>
      <c r="Y12" s="347">
        <v>13842.67</v>
      </c>
      <c r="Z12" s="346">
        <f>AA12-Y12</f>
        <v>5503.76</v>
      </c>
      <c r="AA12" s="351">
        <v>19346.43</v>
      </c>
      <c r="AB12" s="362">
        <v>14264.72</v>
      </c>
      <c r="AC12" s="362">
        <f>AD12-AB12</f>
        <v>5680.4400000000005</v>
      </c>
      <c r="AD12" s="362">
        <v>19945.16</v>
      </c>
      <c r="AE12" s="362">
        <v>14264.72</v>
      </c>
      <c r="AF12" s="346">
        <f>AG12-AE12</f>
        <v>5680.4400000000005</v>
      </c>
      <c r="AG12" s="351">
        <v>19945.16</v>
      </c>
      <c r="AH12" s="350">
        <v>14264.72</v>
      </c>
      <c r="AI12" s="350">
        <f>AJ12-AH12</f>
        <v>5680.4400000000005</v>
      </c>
      <c r="AJ12" s="384">
        <v>19945.16</v>
      </c>
      <c r="AK12" s="350">
        <v>14264.72</v>
      </c>
      <c r="AL12" s="350">
        <f>AM12-AK12</f>
        <v>5680.4400000000005</v>
      </c>
      <c r="AM12" s="384">
        <v>19945.16</v>
      </c>
      <c r="AN12" s="347">
        <v>14264.72</v>
      </c>
      <c r="AO12" s="347">
        <f>AP12-AN12</f>
        <v>5680.4400000000005</v>
      </c>
      <c r="AP12" s="384">
        <v>19945.16</v>
      </c>
      <c r="AQ12" s="297" t="s">
        <v>1070</v>
      </c>
    </row>
    <row r="13" spans="1:43" s="313" customFormat="1" ht="30" customHeight="1">
      <c r="A13" s="299" t="s">
        <v>1019</v>
      </c>
      <c r="B13" s="300" t="s">
        <v>1020</v>
      </c>
      <c r="C13" s="110" t="s">
        <v>14</v>
      </c>
      <c r="D13" s="300" t="s">
        <v>1021</v>
      </c>
      <c r="E13" s="300" t="s">
        <v>1041</v>
      </c>
      <c r="F13" s="301">
        <v>44622</v>
      </c>
      <c r="G13" s="347">
        <v>15811.69</v>
      </c>
      <c r="H13" s="347">
        <f>I13-G13</f>
        <v>3256.83</v>
      </c>
      <c r="I13" s="347">
        <v>19068.52</v>
      </c>
      <c r="J13" s="347">
        <v>6424.2</v>
      </c>
      <c r="K13" s="347">
        <f>L13-J13</f>
        <v>1621.8600000000006</v>
      </c>
      <c r="L13" s="347">
        <v>8046.06</v>
      </c>
      <c r="M13" s="347" t="s">
        <v>1070</v>
      </c>
      <c r="N13" s="347" t="s">
        <v>1070</v>
      </c>
      <c r="O13" s="347" t="s">
        <v>1070</v>
      </c>
      <c r="P13" s="347" t="s">
        <v>1070</v>
      </c>
      <c r="Q13" s="347" t="s">
        <v>1070</v>
      </c>
      <c r="R13" s="347" t="s">
        <v>1070</v>
      </c>
      <c r="S13" s="347" t="s">
        <v>1070</v>
      </c>
      <c r="T13" s="347" t="s">
        <v>1070</v>
      </c>
      <c r="U13" s="347" t="s">
        <v>1070</v>
      </c>
      <c r="V13" s="347" t="s">
        <v>1070</v>
      </c>
      <c r="W13" s="347" t="s">
        <v>1070</v>
      </c>
      <c r="X13" s="347" t="s">
        <v>1070</v>
      </c>
      <c r="Y13" s="347" t="s">
        <v>1070</v>
      </c>
      <c r="Z13" s="347" t="s">
        <v>1070</v>
      </c>
      <c r="AA13" s="347" t="s">
        <v>1070</v>
      </c>
      <c r="AB13" s="347" t="s">
        <v>1070</v>
      </c>
      <c r="AC13" s="347" t="s">
        <v>1070</v>
      </c>
      <c r="AD13" s="347" t="s">
        <v>1070</v>
      </c>
      <c r="AE13" s="347" t="s">
        <v>1070</v>
      </c>
      <c r="AF13" s="347" t="s">
        <v>1070</v>
      </c>
      <c r="AG13" s="347" t="s">
        <v>1070</v>
      </c>
      <c r="AH13" s="347" t="s">
        <v>1070</v>
      </c>
      <c r="AI13" s="347" t="s">
        <v>1070</v>
      </c>
      <c r="AJ13" s="347" t="s">
        <v>1070</v>
      </c>
      <c r="AK13" s="347" t="s">
        <v>1070</v>
      </c>
      <c r="AL13" s="347" t="s">
        <v>1070</v>
      </c>
      <c r="AM13" s="347" t="s">
        <v>1070</v>
      </c>
      <c r="AN13" s="347" t="s">
        <v>1070</v>
      </c>
      <c r="AO13" s="347" t="s">
        <v>1070</v>
      </c>
      <c r="AP13" s="347" t="s">
        <v>1070</v>
      </c>
      <c r="AQ13" s="297" t="s">
        <v>1074</v>
      </c>
    </row>
    <row r="14" spans="1:43" s="313" customFormat="1" ht="30" customHeight="1">
      <c r="A14" s="299" t="s">
        <v>1019</v>
      </c>
      <c r="B14" s="300" t="s">
        <v>1020</v>
      </c>
      <c r="C14" s="110" t="s">
        <v>28</v>
      </c>
      <c r="D14" s="300" t="s">
        <v>1021</v>
      </c>
      <c r="E14" s="300" t="s">
        <v>1041</v>
      </c>
      <c r="F14" s="301">
        <v>44972</v>
      </c>
      <c r="G14" s="347" t="s">
        <v>1070</v>
      </c>
      <c r="H14" s="347" t="s">
        <v>1070</v>
      </c>
      <c r="I14" s="347" t="s">
        <v>1070</v>
      </c>
      <c r="J14" s="347">
        <v>6424.2</v>
      </c>
      <c r="K14" s="347">
        <f>L14-J14</f>
        <v>1621.8600000000006</v>
      </c>
      <c r="L14" s="347">
        <v>8046.06</v>
      </c>
      <c r="M14" s="347">
        <v>12878.31</v>
      </c>
      <c r="N14" s="347">
        <f>O14-M14</f>
        <v>2187.380000000001</v>
      </c>
      <c r="O14" s="351">
        <v>15065.69</v>
      </c>
      <c r="P14" s="347">
        <v>12985.14</v>
      </c>
      <c r="Q14" s="347">
        <f>R14-P14</f>
        <v>2205.220000000001</v>
      </c>
      <c r="R14" s="351">
        <v>15190.36</v>
      </c>
      <c r="S14" s="346">
        <v>13112.87</v>
      </c>
      <c r="T14" s="346">
        <f>U14-S14</f>
        <v>2226.5499999999993</v>
      </c>
      <c r="U14" s="346">
        <v>15339.42</v>
      </c>
      <c r="V14" s="346">
        <v>13112.87</v>
      </c>
      <c r="W14" s="351">
        <f>X14-V14</f>
        <v>2226.5499999999993</v>
      </c>
      <c r="X14" s="351">
        <v>15339.42</v>
      </c>
      <c r="Y14" s="346">
        <v>13112.87</v>
      </c>
      <c r="Z14" s="346">
        <f>AA14-Y14</f>
        <v>2226.5499999999993</v>
      </c>
      <c r="AA14" s="379">
        <v>15339.42</v>
      </c>
      <c r="AB14" s="346">
        <v>13112.87</v>
      </c>
      <c r="AC14" s="362">
        <f>AD14-AB14</f>
        <v>2226.5499999999993</v>
      </c>
      <c r="AD14" s="362">
        <v>15339.42</v>
      </c>
      <c r="AE14" s="346">
        <f>AG14-AF14</f>
        <v>13112.869999999999</v>
      </c>
      <c r="AF14" s="362">
        <v>2226.55</v>
      </c>
      <c r="AG14" s="392">
        <v>15339.42</v>
      </c>
      <c r="AH14" s="346">
        <f>AJ14-AI14</f>
        <v>2960.98</v>
      </c>
      <c r="AI14" s="350">
        <v>486.52</v>
      </c>
      <c r="AJ14" s="392">
        <v>3447.5</v>
      </c>
      <c r="AK14" s="347" t="s">
        <v>1070</v>
      </c>
      <c r="AL14" s="347" t="s">
        <v>1070</v>
      </c>
      <c r="AM14" s="347" t="s">
        <v>1070</v>
      </c>
      <c r="AN14" s="347" t="s">
        <v>1070</v>
      </c>
      <c r="AO14" s="347" t="s">
        <v>1070</v>
      </c>
      <c r="AP14" s="347" t="s">
        <v>1070</v>
      </c>
      <c r="AQ14" s="297" t="s">
        <v>1142</v>
      </c>
    </row>
    <row r="15" spans="1:43" s="313" customFormat="1" ht="30" customHeight="1">
      <c r="A15" s="299" t="s">
        <v>1102</v>
      </c>
      <c r="B15" s="300" t="s">
        <v>71</v>
      </c>
      <c r="C15" s="110" t="s">
        <v>28</v>
      </c>
      <c r="D15" s="300" t="s">
        <v>1103</v>
      </c>
      <c r="E15" s="300" t="s">
        <v>1104</v>
      </c>
      <c r="F15" s="301">
        <v>45098</v>
      </c>
      <c r="G15" s="347" t="s">
        <v>1070</v>
      </c>
      <c r="H15" s="347" t="s">
        <v>1070</v>
      </c>
      <c r="I15" s="347" t="s">
        <v>1070</v>
      </c>
      <c r="J15" s="347" t="s">
        <v>1070</v>
      </c>
      <c r="K15" s="347" t="s">
        <v>1070</v>
      </c>
      <c r="L15" s="347" t="s">
        <v>1070</v>
      </c>
      <c r="M15" s="347" t="s">
        <v>1070</v>
      </c>
      <c r="N15" s="347" t="s">
        <v>1070</v>
      </c>
      <c r="O15" s="351" t="s">
        <v>1070</v>
      </c>
      <c r="P15" s="347" t="s">
        <v>1070</v>
      </c>
      <c r="Q15" s="347" t="s">
        <v>1070</v>
      </c>
      <c r="R15" s="351" t="s">
        <v>1070</v>
      </c>
      <c r="S15" s="347" t="s">
        <v>1070</v>
      </c>
      <c r="T15" s="347" t="s">
        <v>1070</v>
      </c>
      <c r="U15" s="347" t="s">
        <v>1070</v>
      </c>
      <c r="V15" s="347">
        <v>1383.3400000000001</v>
      </c>
      <c r="W15" s="351">
        <f>X15-V15</f>
        <v>453.5614470019441</v>
      </c>
      <c r="X15" s="351">
        <v>1836.9014470019442</v>
      </c>
      <c r="Y15" s="347">
        <v>5540.39</v>
      </c>
      <c r="Z15" s="346">
        <f>AA15-Y15</f>
        <v>1942.4795947202801</v>
      </c>
      <c r="AA15" s="379">
        <v>7482.8695947202805</v>
      </c>
      <c r="AB15" s="362">
        <v>2741.08</v>
      </c>
      <c r="AC15" s="362">
        <f>AD15-AB15</f>
        <v>912.5799999999999</v>
      </c>
      <c r="AD15" s="362">
        <v>3653.66</v>
      </c>
      <c r="AE15" s="347" t="s">
        <v>1070</v>
      </c>
      <c r="AF15" s="347" t="s">
        <v>1070</v>
      </c>
      <c r="AG15" s="347" t="s">
        <v>1070</v>
      </c>
      <c r="AH15" s="347" t="s">
        <v>1070</v>
      </c>
      <c r="AI15" s="347" t="s">
        <v>1070</v>
      </c>
      <c r="AJ15" s="347" t="s">
        <v>1070</v>
      </c>
      <c r="AK15" s="347" t="s">
        <v>1070</v>
      </c>
      <c r="AL15" s="347" t="s">
        <v>1070</v>
      </c>
      <c r="AM15" s="347" t="s">
        <v>1070</v>
      </c>
      <c r="AN15" s="347" t="s">
        <v>1070</v>
      </c>
      <c r="AO15" s="347" t="s">
        <v>1070</v>
      </c>
      <c r="AP15" s="347" t="s">
        <v>1070</v>
      </c>
      <c r="AQ15" s="297" t="s">
        <v>1126</v>
      </c>
    </row>
    <row r="16" spans="1:43" s="313" customFormat="1" ht="30" customHeight="1">
      <c r="A16" s="299" t="s">
        <v>924</v>
      </c>
      <c r="B16" s="300" t="s">
        <v>950</v>
      </c>
      <c r="C16" s="300" t="s">
        <v>4</v>
      </c>
      <c r="D16" s="300" t="s">
        <v>925</v>
      </c>
      <c r="E16" s="300" t="s">
        <v>926</v>
      </c>
      <c r="F16" s="301">
        <v>44326</v>
      </c>
      <c r="G16" s="347">
        <f>I16-H16</f>
        <v>23817.370000000003</v>
      </c>
      <c r="H16" s="347">
        <v>5517.99</v>
      </c>
      <c r="I16" s="351">
        <v>29335.36</v>
      </c>
      <c r="J16" s="347">
        <v>20647.06</v>
      </c>
      <c r="K16" s="347">
        <f>L16-J16</f>
        <v>1620.9599999999991</v>
      </c>
      <c r="L16" s="351">
        <v>22268.02</v>
      </c>
      <c r="M16" s="347">
        <v>20647.06</v>
      </c>
      <c r="N16" s="347">
        <f>O16-M16</f>
        <v>1620.9599999999991</v>
      </c>
      <c r="O16" s="351">
        <v>22268.02</v>
      </c>
      <c r="P16" s="347">
        <v>21691.28</v>
      </c>
      <c r="Q16" s="347">
        <f>R16-P16</f>
        <v>1704.5</v>
      </c>
      <c r="R16" s="351">
        <v>23395.78</v>
      </c>
      <c r="S16" s="346">
        <v>9805.82</v>
      </c>
      <c r="T16" s="346">
        <f>U16-S16</f>
        <v>8101.5</v>
      </c>
      <c r="U16" s="346">
        <v>17907.32</v>
      </c>
      <c r="V16" s="347" t="s">
        <v>1070</v>
      </c>
      <c r="W16" s="347" t="s">
        <v>1070</v>
      </c>
      <c r="X16" s="347" t="s">
        <v>1070</v>
      </c>
      <c r="Y16" s="347" t="s">
        <v>1070</v>
      </c>
      <c r="Z16" s="347" t="s">
        <v>1070</v>
      </c>
      <c r="AA16" s="347" t="s">
        <v>1070</v>
      </c>
      <c r="AB16" s="347" t="s">
        <v>1070</v>
      </c>
      <c r="AC16" s="347" t="s">
        <v>1070</v>
      </c>
      <c r="AD16" s="347" t="s">
        <v>1070</v>
      </c>
      <c r="AE16" s="347" t="s">
        <v>1070</v>
      </c>
      <c r="AF16" s="347" t="s">
        <v>1070</v>
      </c>
      <c r="AG16" s="347" t="s">
        <v>1070</v>
      </c>
      <c r="AH16" s="347" t="s">
        <v>1070</v>
      </c>
      <c r="AI16" s="347" t="s">
        <v>1070</v>
      </c>
      <c r="AJ16" s="347" t="s">
        <v>1070</v>
      </c>
      <c r="AK16" s="347" t="s">
        <v>1070</v>
      </c>
      <c r="AL16" s="347" t="s">
        <v>1070</v>
      </c>
      <c r="AM16" s="347" t="s">
        <v>1070</v>
      </c>
      <c r="AN16" s="347" t="s">
        <v>1070</v>
      </c>
      <c r="AO16" s="347" t="s">
        <v>1070</v>
      </c>
      <c r="AP16" s="347" t="s">
        <v>1070</v>
      </c>
      <c r="AQ16" s="349" t="s">
        <v>1091</v>
      </c>
    </row>
    <row r="17" spans="1:43" s="313" customFormat="1" ht="30" customHeight="1">
      <c r="A17" s="299" t="s">
        <v>927</v>
      </c>
      <c r="B17" s="300" t="s">
        <v>920</v>
      </c>
      <c r="C17" s="300" t="s">
        <v>4</v>
      </c>
      <c r="D17" s="300" t="s">
        <v>928</v>
      </c>
      <c r="E17" s="300" t="s">
        <v>929</v>
      </c>
      <c r="F17" s="301">
        <v>44348</v>
      </c>
      <c r="G17" s="347">
        <v>5804.57</v>
      </c>
      <c r="H17" s="347">
        <f>I17-G17</f>
        <v>2209</v>
      </c>
      <c r="I17" s="351">
        <v>8013.57</v>
      </c>
      <c r="J17" s="347">
        <v>5804.57</v>
      </c>
      <c r="K17" s="347">
        <f>L17-J17</f>
        <v>2209.0200000000004</v>
      </c>
      <c r="L17" s="351">
        <v>8013.59</v>
      </c>
      <c r="M17" s="347">
        <v>5804.57</v>
      </c>
      <c r="N17" s="347">
        <f>O17-M17</f>
        <v>2209.0200000000004</v>
      </c>
      <c r="O17" s="351">
        <v>8013.59</v>
      </c>
      <c r="P17" s="347">
        <v>5804.57</v>
      </c>
      <c r="Q17" s="347">
        <f>R17-P17</f>
        <v>2209.0200000000004</v>
      </c>
      <c r="R17" s="351">
        <v>8013.59</v>
      </c>
      <c r="S17" s="346">
        <v>5804.57</v>
      </c>
      <c r="T17" s="346">
        <f>U17-S17</f>
        <v>2208.4400000000005</v>
      </c>
      <c r="U17" s="346">
        <v>8013.01</v>
      </c>
      <c r="V17" s="346">
        <v>5804.58</v>
      </c>
      <c r="W17" s="351">
        <f>X17-V17</f>
        <v>2208.41</v>
      </c>
      <c r="X17" s="351">
        <v>8012.99</v>
      </c>
      <c r="Y17" s="351">
        <v>5804.57</v>
      </c>
      <c r="Z17" s="376">
        <f>AA17-Y17</f>
        <v>2208.4400000000005</v>
      </c>
      <c r="AA17" s="351">
        <v>8013.01</v>
      </c>
      <c r="AB17" s="351">
        <v>5804.57</v>
      </c>
      <c r="AC17" s="362">
        <f>AD17-AB17</f>
        <v>2208.4400000000005</v>
      </c>
      <c r="AD17" s="362">
        <v>8013.01</v>
      </c>
      <c r="AE17" s="351">
        <v>5804.57</v>
      </c>
      <c r="AF17" s="350">
        <f>AG17-AE17</f>
        <v>2208.4400000000005</v>
      </c>
      <c r="AG17" s="351">
        <v>8013.01</v>
      </c>
      <c r="AH17" s="350">
        <v>5804.57</v>
      </c>
      <c r="AI17" s="350">
        <f>AJ17-AH17</f>
        <v>2028.5</v>
      </c>
      <c r="AJ17" s="384">
        <v>7833.07</v>
      </c>
      <c r="AK17" s="350">
        <v>5804.57</v>
      </c>
      <c r="AL17" s="350">
        <f>AM17-AK17</f>
        <v>2237.46</v>
      </c>
      <c r="AM17" s="351">
        <v>8042.03</v>
      </c>
      <c r="AN17" s="347" t="s">
        <v>1070</v>
      </c>
      <c r="AO17" s="347" t="s">
        <v>1070</v>
      </c>
      <c r="AP17" s="347" t="s">
        <v>1070</v>
      </c>
      <c r="AQ17" s="297" t="s">
        <v>1137</v>
      </c>
    </row>
    <row r="18" spans="1:43" s="313" customFormat="1" ht="30" customHeight="1">
      <c r="A18" s="364" t="s">
        <v>17</v>
      </c>
      <c r="B18" s="300" t="s">
        <v>1076</v>
      </c>
      <c r="C18" s="300" t="s">
        <v>934</v>
      </c>
      <c r="D18" s="300" t="s">
        <v>1077</v>
      </c>
      <c r="E18" s="110" t="s">
        <v>1078</v>
      </c>
      <c r="F18" s="301">
        <v>45016</v>
      </c>
      <c r="G18" s="347" t="s">
        <v>1070</v>
      </c>
      <c r="H18" s="347" t="s">
        <v>1070</v>
      </c>
      <c r="I18" s="351" t="s">
        <v>1070</v>
      </c>
      <c r="J18" s="347" t="s">
        <v>1070</v>
      </c>
      <c r="K18" s="347" t="s">
        <v>1070</v>
      </c>
      <c r="L18" s="351" t="s">
        <v>1070</v>
      </c>
      <c r="M18" s="347">
        <v>235.38</v>
      </c>
      <c r="N18" s="347">
        <f>O18-M18</f>
        <v>49.95999999999998</v>
      </c>
      <c r="O18" s="351">
        <v>285.34</v>
      </c>
      <c r="P18" s="347">
        <v>7061.48</v>
      </c>
      <c r="Q18" s="347">
        <f>R18-P18</f>
        <v>1498.710000000001</v>
      </c>
      <c r="R18" s="351">
        <v>8560.19</v>
      </c>
      <c r="S18" s="347">
        <f>U18-T18</f>
        <v>7061.4800000000005</v>
      </c>
      <c r="T18" s="347">
        <v>4323.3</v>
      </c>
      <c r="U18" s="351">
        <v>11384.78</v>
      </c>
      <c r="V18" s="346">
        <v>7672.97</v>
      </c>
      <c r="W18" s="351">
        <f>X18-V18</f>
        <v>1628.499999999999</v>
      </c>
      <c r="X18" s="351">
        <v>9301.47</v>
      </c>
      <c r="Y18" s="351">
        <v>7373.04</v>
      </c>
      <c r="Z18" s="376">
        <f>AA18-Y18</f>
        <v>1498.71</v>
      </c>
      <c r="AA18" s="351">
        <v>8871.75</v>
      </c>
      <c r="AB18" s="362">
        <v>7648.11</v>
      </c>
      <c r="AC18" s="362">
        <f>AD18-AB18</f>
        <v>1498.71</v>
      </c>
      <c r="AD18" s="362">
        <v>9146.82</v>
      </c>
      <c r="AE18" s="350">
        <v>7348.71</v>
      </c>
      <c r="AF18" s="350">
        <f>AG18-AE18</f>
        <v>1498.71</v>
      </c>
      <c r="AG18" s="351">
        <v>8847.42</v>
      </c>
      <c r="AH18" s="350">
        <v>7427.64</v>
      </c>
      <c r="AI18" s="350">
        <f>AJ18-AH18</f>
        <v>1512.88</v>
      </c>
      <c r="AJ18" s="351">
        <v>8940.52</v>
      </c>
      <c r="AK18" s="350">
        <v>7446.77</v>
      </c>
      <c r="AL18" s="350">
        <f>AM18-AK18</f>
        <v>1527.0499999999993</v>
      </c>
      <c r="AM18" s="351">
        <v>8973.82</v>
      </c>
      <c r="AN18" s="347"/>
      <c r="AO18" s="347"/>
      <c r="AP18" s="347"/>
      <c r="AQ18" s="297" t="s">
        <v>986</v>
      </c>
    </row>
    <row r="19" spans="1:43" s="313" customFormat="1" ht="30" customHeight="1">
      <c r="A19" s="365" t="s">
        <v>1097</v>
      </c>
      <c r="B19" s="300" t="s">
        <v>950</v>
      </c>
      <c r="C19" s="300" t="s">
        <v>4</v>
      </c>
      <c r="D19" s="300" t="s">
        <v>1098</v>
      </c>
      <c r="E19" s="110" t="s">
        <v>1099</v>
      </c>
      <c r="F19" s="301">
        <v>45078</v>
      </c>
      <c r="G19" s="347" t="s">
        <v>1070</v>
      </c>
      <c r="H19" s="347" t="s">
        <v>1070</v>
      </c>
      <c r="I19" s="351" t="s">
        <v>1070</v>
      </c>
      <c r="J19" s="347" t="s">
        <v>1070</v>
      </c>
      <c r="K19" s="347" t="s">
        <v>1070</v>
      </c>
      <c r="L19" s="351" t="s">
        <v>1070</v>
      </c>
      <c r="M19" s="347" t="s">
        <v>1070</v>
      </c>
      <c r="N19" s="347" t="s">
        <v>1070</v>
      </c>
      <c r="O19" s="351" t="s">
        <v>1070</v>
      </c>
      <c r="P19" s="351" t="s">
        <v>1070</v>
      </c>
      <c r="Q19" s="351" t="s">
        <v>1070</v>
      </c>
      <c r="R19" s="351" t="s">
        <v>1070</v>
      </c>
      <c r="S19" s="351" t="s">
        <v>1070</v>
      </c>
      <c r="T19" s="351" t="s">
        <v>1070</v>
      </c>
      <c r="U19" s="351" t="s">
        <v>1070</v>
      </c>
      <c r="V19" s="346">
        <v>18889.43</v>
      </c>
      <c r="W19" s="351">
        <f>X19-V19</f>
        <v>1262.2200000000012</v>
      </c>
      <c r="X19" s="351">
        <v>20151.65</v>
      </c>
      <c r="Y19" s="351">
        <v>19977.14</v>
      </c>
      <c r="Z19" s="376">
        <f>AA19-Y19</f>
        <v>1262.2200000000012</v>
      </c>
      <c r="AA19" s="351">
        <v>21239.36</v>
      </c>
      <c r="AB19" s="362">
        <v>24985.94</v>
      </c>
      <c r="AC19" s="362">
        <f>AD19-AB19</f>
        <v>1956.6500000000015</v>
      </c>
      <c r="AD19" s="362">
        <v>26942.59</v>
      </c>
      <c r="AE19" s="350">
        <v>21500.82</v>
      </c>
      <c r="AF19" s="350">
        <f>AG19-AE19</f>
        <v>1637.8400000000001</v>
      </c>
      <c r="AG19" s="351">
        <v>23138.66</v>
      </c>
      <c r="AH19" s="350">
        <v>21500.82</v>
      </c>
      <c r="AI19" s="350">
        <f>AJ19-AH19</f>
        <v>1637.8400000000001</v>
      </c>
      <c r="AJ19" s="351">
        <v>23138.66</v>
      </c>
      <c r="AK19" s="350">
        <v>21594.63</v>
      </c>
      <c r="AL19" s="350">
        <v>29889.92</v>
      </c>
      <c r="AM19" s="351">
        <v>51484.55</v>
      </c>
      <c r="AN19" s="350">
        <v>21594.63</v>
      </c>
      <c r="AO19" s="350">
        <f>AP19-AN19</f>
        <v>1685.3400000000001</v>
      </c>
      <c r="AP19" s="350">
        <v>23279.97</v>
      </c>
      <c r="AQ19" s="297" t="s">
        <v>1070</v>
      </c>
    </row>
    <row r="20" spans="1:43" s="313" customFormat="1" ht="30" customHeight="1">
      <c r="A20" s="299" t="s">
        <v>930</v>
      </c>
      <c r="B20" s="300" t="s">
        <v>917</v>
      </c>
      <c r="C20" s="300" t="s">
        <v>918</v>
      </c>
      <c r="D20" s="300" t="s">
        <v>931</v>
      </c>
      <c r="E20" s="358" t="s">
        <v>1106</v>
      </c>
      <c r="F20" s="301">
        <v>40435</v>
      </c>
      <c r="G20" s="347">
        <v>6346.07</v>
      </c>
      <c r="H20" s="347">
        <f>I20-G20</f>
        <v>2504.4400000000005</v>
      </c>
      <c r="I20" s="351">
        <v>8850.51</v>
      </c>
      <c r="J20" s="347">
        <v>6346.07</v>
      </c>
      <c r="K20" s="347">
        <f>L20-J20</f>
        <v>2522.1800000000003</v>
      </c>
      <c r="L20" s="351">
        <v>8868.25</v>
      </c>
      <c r="M20" s="347">
        <v>6346.07</v>
      </c>
      <c r="N20" s="347">
        <f>O20-M20</f>
        <v>2415.74</v>
      </c>
      <c r="O20" s="351">
        <v>8761.81</v>
      </c>
      <c r="P20" s="347">
        <v>6346.07</v>
      </c>
      <c r="Q20" s="346">
        <f>R20-P20</f>
        <v>2421.6499999999996</v>
      </c>
      <c r="R20" s="351">
        <v>8767.72</v>
      </c>
      <c r="S20" s="347">
        <v>6346.07</v>
      </c>
      <c r="T20" s="346">
        <f>U20-S20</f>
        <v>2528.24</v>
      </c>
      <c r="U20" s="346">
        <v>8874.31</v>
      </c>
      <c r="V20" s="347">
        <v>6821.56</v>
      </c>
      <c r="W20" s="347">
        <f>X20-V20</f>
        <v>2616.4800000000005</v>
      </c>
      <c r="X20" s="351">
        <v>9438.04</v>
      </c>
      <c r="Y20" s="347">
        <v>6552.19</v>
      </c>
      <c r="Z20" s="346">
        <f>AA20-Y20</f>
        <v>2579.95</v>
      </c>
      <c r="AA20" s="351">
        <v>9132.14</v>
      </c>
      <c r="AB20" s="362">
        <v>6740.2</v>
      </c>
      <c r="AC20" s="362">
        <f>AD20-AB20</f>
        <v>2650.29</v>
      </c>
      <c r="AD20" s="362">
        <v>9390.49</v>
      </c>
      <c r="AE20" s="347">
        <v>6740.2</v>
      </c>
      <c r="AF20" s="346">
        <f>AG20-AE20</f>
        <v>2650.29</v>
      </c>
      <c r="AG20" s="351">
        <v>9390.49</v>
      </c>
      <c r="AH20" s="350">
        <v>6740.2</v>
      </c>
      <c r="AI20" s="350">
        <f>AJ20-AH20</f>
        <v>2661.6899999999996</v>
      </c>
      <c r="AJ20" s="350">
        <v>9401.89</v>
      </c>
      <c r="AK20" s="350">
        <v>6740.2</v>
      </c>
      <c r="AL20" s="350">
        <f>AM20-AK20</f>
        <v>2576.1899999999996</v>
      </c>
      <c r="AM20" s="350">
        <v>9316.39</v>
      </c>
      <c r="AN20" s="347">
        <v>6740.2</v>
      </c>
      <c r="AO20" s="347">
        <f>AP20-AN20</f>
        <v>2650.29</v>
      </c>
      <c r="AP20" s="347">
        <v>9390.49</v>
      </c>
      <c r="AQ20" s="297" t="s">
        <v>1070</v>
      </c>
    </row>
    <row r="21" spans="1:43" s="313" customFormat="1" ht="30" customHeight="1">
      <c r="A21" s="299" t="s">
        <v>1079</v>
      </c>
      <c r="B21" s="300" t="s">
        <v>1020</v>
      </c>
      <c r="C21" s="300" t="s">
        <v>14</v>
      </c>
      <c r="D21" s="300" t="s">
        <v>1080</v>
      </c>
      <c r="E21" s="308" t="s">
        <v>1081</v>
      </c>
      <c r="F21" s="301">
        <v>45027</v>
      </c>
      <c r="G21" s="347" t="s">
        <v>1070</v>
      </c>
      <c r="H21" s="347" t="s">
        <v>1070</v>
      </c>
      <c r="I21" s="351" t="s">
        <v>1070</v>
      </c>
      <c r="J21" s="347" t="s">
        <v>1070</v>
      </c>
      <c r="K21" s="347" t="s">
        <v>1070</v>
      </c>
      <c r="L21" s="351" t="s">
        <v>1070</v>
      </c>
      <c r="M21" s="347" t="s">
        <v>1070</v>
      </c>
      <c r="N21" s="347" t="s">
        <v>1070</v>
      </c>
      <c r="O21" s="351" t="s">
        <v>1070</v>
      </c>
      <c r="P21" s="347"/>
      <c r="Q21" s="346"/>
      <c r="R21" s="351"/>
      <c r="S21" s="346"/>
      <c r="T21" s="346"/>
      <c r="U21" s="346"/>
      <c r="V21" s="347"/>
      <c r="W21" s="347"/>
      <c r="X21" s="351"/>
      <c r="Y21" s="347"/>
      <c r="Z21" s="346"/>
      <c r="AA21" s="351"/>
      <c r="AB21" s="362"/>
      <c r="AC21" s="362"/>
      <c r="AD21" s="362"/>
      <c r="AE21" s="347"/>
      <c r="AF21" s="346"/>
      <c r="AG21" s="351"/>
      <c r="AH21" s="350"/>
      <c r="AI21" s="350"/>
      <c r="AJ21" s="350"/>
      <c r="AK21" s="350"/>
      <c r="AL21" s="350"/>
      <c r="AM21" s="350"/>
      <c r="AN21" s="347"/>
      <c r="AO21" s="347"/>
      <c r="AP21" s="347"/>
      <c r="AQ21" s="297" t="s">
        <v>986</v>
      </c>
    </row>
    <row r="22" spans="1:43" s="313" customFormat="1" ht="30" customHeight="1">
      <c r="A22" s="299" t="s">
        <v>1079</v>
      </c>
      <c r="B22" s="300" t="s">
        <v>1083</v>
      </c>
      <c r="C22" s="300" t="s">
        <v>14</v>
      </c>
      <c r="D22" s="300" t="s">
        <v>1080</v>
      </c>
      <c r="E22" s="112" t="s">
        <v>1084</v>
      </c>
      <c r="F22" s="111">
        <v>45041</v>
      </c>
      <c r="G22" s="347" t="s">
        <v>1070</v>
      </c>
      <c r="H22" s="347" t="s">
        <v>1070</v>
      </c>
      <c r="I22" s="351" t="s">
        <v>1070</v>
      </c>
      <c r="J22" s="347" t="s">
        <v>1070</v>
      </c>
      <c r="K22" s="347" t="s">
        <v>1070</v>
      </c>
      <c r="L22" s="351" t="s">
        <v>1070</v>
      </c>
      <c r="M22" s="347" t="s">
        <v>1070</v>
      </c>
      <c r="N22" s="347" t="s">
        <v>1070</v>
      </c>
      <c r="O22" s="351" t="s">
        <v>1070</v>
      </c>
      <c r="P22" s="347">
        <v>775.2</v>
      </c>
      <c r="Q22" s="346">
        <f>R22-P22</f>
        <v>210.65999999999997</v>
      </c>
      <c r="R22" s="351">
        <v>985.86</v>
      </c>
      <c r="S22" s="346">
        <v>4205.88</v>
      </c>
      <c r="T22" s="346">
        <f>U22-S22</f>
        <v>1148.42</v>
      </c>
      <c r="U22" s="346">
        <v>5354.3</v>
      </c>
      <c r="V22" s="346">
        <v>4205.88</v>
      </c>
      <c r="W22" s="347">
        <f>X22-V22</f>
        <v>1148.42</v>
      </c>
      <c r="X22" s="351">
        <v>5354.3</v>
      </c>
      <c r="Y22" s="346">
        <v>4205.88</v>
      </c>
      <c r="Z22" s="346">
        <f>AA22-Y22</f>
        <v>1148.42</v>
      </c>
      <c r="AA22" s="351">
        <v>5354.3</v>
      </c>
      <c r="AB22" s="346">
        <v>4205.88</v>
      </c>
      <c r="AC22" s="362">
        <f>AD22-AB22</f>
        <v>1148.42</v>
      </c>
      <c r="AD22" s="351">
        <v>5354.3</v>
      </c>
      <c r="AE22" s="346">
        <v>4205.88</v>
      </c>
      <c r="AF22" s="346">
        <f>AG22-AE22</f>
        <v>1148.42</v>
      </c>
      <c r="AG22" s="351">
        <v>5354.3</v>
      </c>
      <c r="AH22" s="346">
        <v>4205.88</v>
      </c>
      <c r="AI22" s="350">
        <f>AJ22-AH22</f>
        <v>1148.42</v>
      </c>
      <c r="AJ22" s="351">
        <v>5354.3</v>
      </c>
      <c r="AK22" s="346">
        <v>4205.88</v>
      </c>
      <c r="AL22" s="350">
        <f>AM22-AK22</f>
        <v>1148.42</v>
      </c>
      <c r="AM22" s="351">
        <v>5354.3</v>
      </c>
      <c r="AN22" s="347">
        <v>4162.15</v>
      </c>
      <c r="AO22" s="347">
        <f>AP22-AN22</f>
        <v>1205.8500000000004</v>
      </c>
      <c r="AP22" s="347">
        <v>5368</v>
      </c>
      <c r="AQ22" s="297" t="s">
        <v>1070</v>
      </c>
    </row>
    <row r="23" spans="1:43" s="313" customFormat="1" ht="30" customHeight="1">
      <c r="A23" s="299" t="s">
        <v>1005</v>
      </c>
      <c r="B23" s="300" t="s">
        <v>1006</v>
      </c>
      <c r="C23" s="300" t="s">
        <v>934</v>
      </c>
      <c r="D23" s="300" t="s">
        <v>1007</v>
      </c>
      <c r="E23" s="300" t="s">
        <v>1008</v>
      </c>
      <c r="F23" s="301">
        <v>44489</v>
      </c>
      <c r="G23" s="347">
        <v>5484.23</v>
      </c>
      <c r="H23" s="347">
        <f>I23-G23</f>
        <v>820.4400000000005</v>
      </c>
      <c r="I23" s="351">
        <v>6304.67</v>
      </c>
      <c r="J23" s="347">
        <v>5484.23</v>
      </c>
      <c r="K23" s="347">
        <f>L23-J23</f>
        <v>820.4400000000005</v>
      </c>
      <c r="L23" s="351">
        <v>6304.67</v>
      </c>
      <c r="M23" s="347">
        <v>5484.23</v>
      </c>
      <c r="N23" s="347">
        <f>O23-M23</f>
        <v>820.4400000000005</v>
      </c>
      <c r="O23" s="351">
        <v>6304.67</v>
      </c>
      <c r="P23" s="347">
        <v>5484.23</v>
      </c>
      <c r="Q23" s="347">
        <f aca="true" t="shared" si="0" ref="Q23:Q28">R23-P23</f>
        <v>820.4400000000005</v>
      </c>
      <c r="R23" s="351">
        <v>6304.67</v>
      </c>
      <c r="S23" s="347">
        <v>5484.23</v>
      </c>
      <c r="T23" s="347">
        <f>U23-S23</f>
        <v>820.4400000000005</v>
      </c>
      <c r="U23" s="351">
        <v>6304.67</v>
      </c>
      <c r="V23" s="347">
        <v>5484.23</v>
      </c>
      <c r="W23" s="347">
        <f>X23-V23</f>
        <v>820.4400000000005</v>
      </c>
      <c r="X23" s="351">
        <v>6304.67</v>
      </c>
      <c r="Y23" s="347">
        <v>5484.23</v>
      </c>
      <c r="Z23" s="347">
        <f>AA23-Y23</f>
        <v>3342.3100000000013</v>
      </c>
      <c r="AA23" s="351">
        <v>8826.54</v>
      </c>
      <c r="AB23" s="347" t="s">
        <v>1070</v>
      </c>
      <c r="AC23" s="354" t="s">
        <v>1070</v>
      </c>
      <c r="AD23" s="351" t="s">
        <v>1070</v>
      </c>
      <c r="AE23" s="347" t="s">
        <v>1070</v>
      </c>
      <c r="AF23" s="347" t="s">
        <v>1070</v>
      </c>
      <c r="AG23" s="351" t="s">
        <v>1070</v>
      </c>
      <c r="AH23" s="347" t="s">
        <v>1070</v>
      </c>
      <c r="AI23" s="347" t="s">
        <v>1070</v>
      </c>
      <c r="AJ23" s="351" t="s">
        <v>1070</v>
      </c>
      <c r="AK23" s="347" t="s">
        <v>1070</v>
      </c>
      <c r="AL23" s="347" t="s">
        <v>1070</v>
      </c>
      <c r="AM23" s="351" t="s">
        <v>1070</v>
      </c>
      <c r="AN23" s="338" t="s">
        <v>1070</v>
      </c>
      <c r="AO23" s="354" t="s">
        <v>1070</v>
      </c>
      <c r="AP23" s="354" t="s">
        <v>1070</v>
      </c>
      <c r="AQ23" s="297" t="s">
        <v>1108</v>
      </c>
    </row>
    <row r="24" spans="1:43" s="313" customFormat="1" ht="30" customHeight="1">
      <c r="A24" s="299" t="s">
        <v>937</v>
      </c>
      <c r="B24" s="300" t="s">
        <v>805</v>
      </c>
      <c r="C24" s="300" t="s">
        <v>904</v>
      </c>
      <c r="D24" s="300" t="s">
        <v>819</v>
      </c>
      <c r="E24" s="300" t="s">
        <v>820</v>
      </c>
      <c r="F24" s="301">
        <v>43790</v>
      </c>
      <c r="G24" s="347">
        <v>27827.67</v>
      </c>
      <c r="H24" s="347">
        <f>I24-G24</f>
        <v>6889.970000000001</v>
      </c>
      <c r="I24" s="351">
        <v>34717.64</v>
      </c>
      <c r="J24" s="347">
        <v>27827.67</v>
      </c>
      <c r="K24" s="347">
        <f>L24-J24</f>
        <v>6889.970000000001</v>
      </c>
      <c r="L24" s="351">
        <v>34717.64</v>
      </c>
      <c r="M24" s="347">
        <v>27827.67</v>
      </c>
      <c r="N24" s="347">
        <f>O24-M24</f>
        <v>6889.970000000001</v>
      </c>
      <c r="O24" s="351">
        <v>34717.64</v>
      </c>
      <c r="P24" s="347">
        <v>29022.87</v>
      </c>
      <c r="Q24" s="347">
        <f t="shared" si="0"/>
        <v>6770.689999999999</v>
      </c>
      <c r="R24" s="381">
        <v>35793.56</v>
      </c>
      <c r="S24" s="346">
        <v>30610.22</v>
      </c>
      <c r="T24" s="346">
        <f>U24-S24</f>
        <v>7270.629999999997</v>
      </c>
      <c r="U24" s="346">
        <v>37880.85</v>
      </c>
      <c r="V24" s="347">
        <v>16303.52</v>
      </c>
      <c r="W24" s="347">
        <f>X24-V24</f>
        <v>3877.6699999999983</v>
      </c>
      <c r="X24" s="351">
        <v>20181.19</v>
      </c>
      <c r="Y24" s="347" t="s">
        <v>1070</v>
      </c>
      <c r="Z24" s="347" t="s">
        <v>1070</v>
      </c>
      <c r="AA24" s="351" t="s">
        <v>1070</v>
      </c>
      <c r="AB24" s="347" t="s">
        <v>1070</v>
      </c>
      <c r="AC24" s="354" t="s">
        <v>1070</v>
      </c>
      <c r="AD24" s="351" t="s">
        <v>1070</v>
      </c>
      <c r="AE24" s="347" t="s">
        <v>1070</v>
      </c>
      <c r="AF24" s="347" t="s">
        <v>1070</v>
      </c>
      <c r="AG24" s="351" t="s">
        <v>1070</v>
      </c>
      <c r="AH24" s="347" t="s">
        <v>1070</v>
      </c>
      <c r="AI24" s="347" t="s">
        <v>1070</v>
      </c>
      <c r="AJ24" s="351" t="s">
        <v>1070</v>
      </c>
      <c r="AK24" s="347" t="s">
        <v>1070</v>
      </c>
      <c r="AL24" s="347" t="s">
        <v>1070</v>
      </c>
      <c r="AM24" s="351" t="s">
        <v>1070</v>
      </c>
      <c r="AN24" s="338" t="s">
        <v>1070</v>
      </c>
      <c r="AO24" s="354" t="s">
        <v>1070</v>
      </c>
      <c r="AP24" s="354" t="s">
        <v>1070</v>
      </c>
      <c r="AQ24" s="297" t="s">
        <v>1109</v>
      </c>
    </row>
    <row r="25" spans="1:43" s="309" customFormat="1" ht="30" customHeight="1">
      <c r="A25" s="299" t="s">
        <v>938</v>
      </c>
      <c r="B25" s="300" t="s">
        <v>920</v>
      </c>
      <c r="C25" s="300" t="s">
        <v>939</v>
      </c>
      <c r="D25" s="300" t="s">
        <v>940</v>
      </c>
      <c r="E25" s="308" t="s">
        <v>941</v>
      </c>
      <c r="F25" s="317">
        <v>44228</v>
      </c>
      <c r="G25" s="347">
        <v>9694.91</v>
      </c>
      <c r="H25" s="347">
        <f>I25-G25</f>
        <v>3790.75</v>
      </c>
      <c r="I25" s="351">
        <v>13485.66</v>
      </c>
      <c r="J25" s="347">
        <v>9694.91</v>
      </c>
      <c r="K25" s="347">
        <f>L25-J25</f>
        <v>3766.59</v>
      </c>
      <c r="L25" s="351">
        <v>13461.5</v>
      </c>
      <c r="M25" s="347">
        <v>9694.91</v>
      </c>
      <c r="N25" s="347">
        <f>O25-M25</f>
        <v>3766.59</v>
      </c>
      <c r="O25" s="351">
        <v>13461.5</v>
      </c>
      <c r="P25" s="347">
        <v>9694.91</v>
      </c>
      <c r="Q25" s="347">
        <f t="shared" si="0"/>
        <v>3766.59</v>
      </c>
      <c r="R25" s="351">
        <v>13461.5</v>
      </c>
      <c r="S25" s="347">
        <v>9694.91</v>
      </c>
      <c r="T25" s="347">
        <f>U25-S25</f>
        <v>3766.59</v>
      </c>
      <c r="U25" s="351">
        <v>13461.5</v>
      </c>
      <c r="V25" s="347">
        <v>9694.91</v>
      </c>
      <c r="W25" s="351">
        <f>X25-V25</f>
        <v>3766.59</v>
      </c>
      <c r="X25" s="351">
        <v>13461.5</v>
      </c>
      <c r="Y25" s="347">
        <v>9694.91</v>
      </c>
      <c r="Z25" s="347">
        <f>AA25-Y25</f>
        <v>7496.43</v>
      </c>
      <c r="AA25" s="351">
        <v>17191.34</v>
      </c>
      <c r="AB25" s="347">
        <v>9694.91</v>
      </c>
      <c r="AC25" s="362">
        <f>AD25-AB25</f>
        <v>4595.48</v>
      </c>
      <c r="AD25" s="362">
        <v>14290.39</v>
      </c>
      <c r="AE25" s="347">
        <v>9694.91</v>
      </c>
      <c r="AF25" s="351">
        <f>AG25-AE25</f>
        <v>3925.75</v>
      </c>
      <c r="AG25" s="351">
        <v>13620.66</v>
      </c>
      <c r="AH25" s="347">
        <v>312.74</v>
      </c>
      <c r="AI25" s="351">
        <f>AJ25-AH25</f>
        <v>16739.46</v>
      </c>
      <c r="AJ25" s="351">
        <v>17052.2</v>
      </c>
      <c r="AK25" s="354">
        <v>9694.91</v>
      </c>
      <c r="AL25" s="338">
        <f>AM25-AK25</f>
        <v>3652.67</v>
      </c>
      <c r="AM25" s="354">
        <v>13347.58</v>
      </c>
      <c r="AN25" s="347">
        <v>9694.91</v>
      </c>
      <c r="AO25" s="347">
        <f>AP25-AN25</f>
        <v>3652.67</v>
      </c>
      <c r="AP25" s="347">
        <v>13347.58</v>
      </c>
      <c r="AQ25" s="297" t="s">
        <v>1070</v>
      </c>
    </row>
    <row r="26" spans="1:43" s="309" customFormat="1" ht="30" customHeight="1">
      <c r="A26" s="299" t="s">
        <v>942</v>
      </c>
      <c r="B26" s="300" t="s">
        <v>943</v>
      </c>
      <c r="C26" s="300" t="s">
        <v>918</v>
      </c>
      <c r="D26" s="308" t="s">
        <v>944</v>
      </c>
      <c r="E26" s="308" t="s">
        <v>466</v>
      </c>
      <c r="F26" s="317">
        <v>42736</v>
      </c>
      <c r="G26" s="347">
        <f>I26-H26</f>
        <v>4846.139999999999</v>
      </c>
      <c r="H26" s="347">
        <v>5708.68</v>
      </c>
      <c r="I26" s="351">
        <v>10554.82</v>
      </c>
      <c r="J26" s="347">
        <f>L26-K26</f>
        <v>2260.8</v>
      </c>
      <c r="K26" s="347">
        <v>547.89</v>
      </c>
      <c r="L26" s="351">
        <v>2808.69</v>
      </c>
      <c r="M26" s="347">
        <f>O26-N26</f>
        <v>3941.2599999999998</v>
      </c>
      <c r="N26" s="347">
        <v>772.15</v>
      </c>
      <c r="O26" s="351">
        <v>4713.41</v>
      </c>
      <c r="P26" s="351">
        <v>4571.6</v>
      </c>
      <c r="Q26" s="346">
        <f t="shared" si="0"/>
        <v>1437.3499999999995</v>
      </c>
      <c r="R26" s="351">
        <v>6008.95</v>
      </c>
      <c r="S26" s="351">
        <f>U26-T26</f>
        <v>4368</v>
      </c>
      <c r="T26" s="346">
        <v>1437.35</v>
      </c>
      <c r="U26" s="351">
        <v>5805.35</v>
      </c>
      <c r="V26" s="351">
        <v>4388.8</v>
      </c>
      <c r="W26" s="346">
        <f>X26-V26</f>
        <v>1419.7600000000002</v>
      </c>
      <c r="X26" s="351">
        <v>5808.56</v>
      </c>
      <c r="Y26" s="346">
        <v>4430.4</v>
      </c>
      <c r="Z26" s="346">
        <f>AA26-Y26</f>
        <v>1419.7600000000002</v>
      </c>
      <c r="AA26" s="351">
        <v>5850.16</v>
      </c>
      <c r="AB26" s="362">
        <v>4355.1</v>
      </c>
      <c r="AC26" s="362">
        <f>AD26-AB26</f>
        <v>1419.7599999999993</v>
      </c>
      <c r="AD26" s="362">
        <v>5774.86</v>
      </c>
      <c r="AE26" s="346">
        <f>AG26-AF26</f>
        <v>4382</v>
      </c>
      <c r="AF26" s="350">
        <v>1419.76</v>
      </c>
      <c r="AG26" s="351">
        <v>5801.76</v>
      </c>
      <c r="AH26" s="346">
        <v>4360.5</v>
      </c>
      <c r="AI26" s="350">
        <f>AJ26-AH26</f>
        <v>1419.7600000000002</v>
      </c>
      <c r="AJ26" s="351">
        <v>5780.26</v>
      </c>
      <c r="AK26" s="346">
        <f>AM26-AL26</f>
        <v>4180</v>
      </c>
      <c r="AL26" s="387">
        <v>6105</v>
      </c>
      <c r="AM26" s="351">
        <v>10285</v>
      </c>
      <c r="AN26" s="347">
        <v>3323.98</v>
      </c>
      <c r="AO26" s="347">
        <f>AP26-AN26</f>
        <v>1445.4299999999998</v>
      </c>
      <c r="AP26" s="347">
        <v>4769.41</v>
      </c>
      <c r="AQ26" s="297" t="s">
        <v>1070</v>
      </c>
    </row>
    <row r="27" spans="1:43" s="309" customFormat="1" ht="30" customHeight="1">
      <c r="A27" s="299" t="s">
        <v>949</v>
      </c>
      <c r="B27" s="300" t="s">
        <v>950</v>
      </c>
      <c r="C27" s="300" t="s">
        <v>4</v>
      </c>
      <c r="D27" s="300" t="s">
        <v>951</v>
      </c>
      <c r="E27" s="300" t="s">
        <v>952</v>
      </c>
      <c r="F27" s="317">
        <v>44218</v>
      </c>
      <c r="G27" s="351">
        <f>I27-H27</f>
        <v>7471.6</v>
      </c>
      <c r="H27" s="347">
        <v>566.92</v>
      </c>
      <c r="I27" s="351">
        <v>8038.52</v>
      </c>
      <c r="J27" s="347">
        <v>7855.59</v>
      </c>
      <c r="K27" s="347">
        <f aca="true" t="shared" si="1" ref="K27:K36">L27-J27</f>
        <v>597.6399999999994</v>
      </c>
      <c r="L27" s="351">
        <v>8453.23</v>
      </c>
      <c r="M27" s="347">
        <v>7855.59</v>
      </c>
      <c r="N27" s="347">
        <f>O27-M27</f>
        <v>597.6399999999994</v>
      </c>
      <c r="O27" s="351">
        <v>8453.23</v>
      </c>
      <c r="P27" s="347">
        <v>7767.32</v>
      </c>
      <c r="Q27" s="347">
        <f t="shared" si="0"/>
        <v>568.3600000000006</v>
      </c>
      <c r="R27" s="384">
        <v>8335.68</v>
      </c>
      <c r="S27" s="346">
        <v>7448.26</v>
      </c>
      <c r="T27" s="346">
        <f>U27-S27</f>
        <v>3272.209999999999</v>
      </c>
      <c r="U27" s="346">
        <v>10720.47</v>
      </c>
      <c r="V27" s="347" t="s">
        <v>1070</v>
      </c>
      <c r="W27" s="347" t="s">
        <v>1070</v>
      </c>
      <c r="X27" s="347" t="s">
        <v>1070</v>
      </c>
      <c r="Y27" s="347" t="s">
        <v>1070</v>
      </c>
      <c r="Z27" s="347" t="s">
        <v>1070</v>
      </c>
      <c r="AA27" s="347" t="s">
        <v>1070</v>
      </c>
      <c r="AB27" s="347" t="s">
        <v>1070</v>
      </c>
      <c r="AC27" s="347" t="s">
        <v>1070</v>
      </c>
      <c r="AD27" s="347" t="s">
        <v>1070</v>
      </c>
      <c r="AE27" s="347" t="s">
        <v>1070</v>
      </c>
      <c r="AF27" s="347" t="s">
        <v>1070</v>
      </c>
      <c r="AG27" s="347" t="s">
        <v>1070</v>
      </c>
      <c r="AH27" s="347" t="s">
        <v>1070</v>
      </c>
      <c r="AI27" s="347" t="s">
        <v>1070</v>
      </c>
      <c r="AJ27" s="347" t="s">
        <v>1070</v>
      </c>
      <c r="AK27" s="347" t="s">
        <v>1070</v>
      </c>
      <c r="AL27" s="347" t="s">
        <v>1070</v>
      </c>
      <c r="AM27" s="347" t="s">
        <v>1070</v>
      </c>
      <c r="AN27" s="347" t="s">
        <v>1070</v>
      </c>
      <c r="AO27" s="347" t="s">
        <v>1070</v>
      </c>
      <c r="AP27" s="347" t="s">
        <v>1070</v>
      </c>
      <c r="AQ27" s="349" t="s">
        <v>1091</v>
      </c>
    </row>
    <row r="28" spans="1:43" s="309" customFormat="1" ht="30" customHeight="1">
      <c r="A28" s="299" t="s">
        <v>841</v>
      </c>
      <c r="B28" s="300" t="s">
        <v>842</v>
      </c>
      <c r="C28" s="300" t="s">
        <v>1114</v>
      </c>
      <c r="D28" s="300" t="s">
        <v>843</v>
      </c>
      <c r="E28" s="300" t="s">
        <v>844</v>
      </c>
      <c r="F28" s="317">
        <v>43866</v>
      </c>
      <c r="G28" s="351">
        <v>3284.7</v>
      </c>
      <c r="H28" s="347">
        <f aca="true" t="shared" si="2" ref="H28:H36">I28-G28</f>
        <v>1766.46</v>
      </c>
      <c r="I28" s="351">
        <v>5051.16</v>
      </c>
      <c r="J28" s="351">
        <v>4091.91</v>
      </c>
      <c r="K28" s="347">
        <f t="shared" si="1"/>
        <v>1018.96</v>
      </c>
      <c r="L28" s="351">
        <v>5110.87</v>
      </c>
      <c r="M28" s="351">
        <v>4091.91</v>
      </c>
      <c r="N28" s="347">
        <f>O28-M28</f>
        <v>1013.79</v>
      </c>
      <c r="O28" s="351">
        <v>5105.7</v>
      </c>
      <c r="P28" s="351">
        <v>4091.91</v>
      </c>
      <c r="Q28" s="347">
        <f t="shared" si="0"/>
        <v>1013.79</v>
      </c>
      <c r="R28" s="351">
        <v>5105.7</v>
      </c>
      <c r="S28" s="351">
        <v>4091.91</v>
      </c>
      <c r="T28" s="347">
        <f>U28-S28</f>
        <v>1013.79</v>
      </c>
      <c r="U28" s="351">
        <v>5105.7</v>
      </c>
      <c r="V28" s="347">
        <v>4091.91</v>
      </c>
      <c r="W28" s="347">
        <f>X28-V28</f>
        <v>1013.79</v>
      </c>
      <c r="X28" s="351">
        <v>5105.7</v>
      </c>
      <c r="Y28" s="347">
        <v>4091.91</v>
      </c>
      <c r="Z28" s="347">
        <f>AA28-Y28</f>
        <v>1013.79</v>
      </c>
      <c r="AA28" s="351">
        <v>5105.7</v>
      </c>
      <c r="AB28" s="347">
        <v>4091.91</v>
      </c>
      <c r="AC28" s="362">
        <f>AD28-AB28</f>
        <v>1013.79</v>
      </c>
      <c r="AD28" s="362">
        <v>5105.7</v>
      </c>
      <c r="AE28" s="347" t="s">
        <v>1070</v>
      </c>
      <c r="AF28" s="347" t="s">
        <v>1070</v>
      </c>
      <c r="AG28" s="347" t="s">
        <v>1070</v>
      </c>
      <c r="AH28" s="347" t="s">
        <v>1070</v>
      </c>
      <c r="AI28" s="347" t="s">
        <v>1070</v>
      </c>
      <c r="AJ28" s="347" t="s">
        <v>1070</v>
      </c>
      <c r="AK28" s="347" t="s">
        <v>1070</v>
      </c>
      <c r="AL28" s="347" t="s">
        <v>1070</v>
      </c>
      <c r="AM28" s="347" t="s">
        <v>1070</v>
      </c>
      <c r="AN28" s="347" t="s">
        <v>1070</v>
      </c>
      <c r="AO28" s="347" t="s">
        <v>1070</v>
      </c>
      <c r="AP28" s="347" t="s">
        <v>1070</v>
      </c>
      <c r="AQ28" s="297" t="s">
        <v>1122</v>
      </c>
    </row>
    <row r="29" spans="1:43" s="309" customFormat="1" ht="30" customHeight="1">
      <c r="A29" s="380" t="s">
        <v>841</v>
      </c>
      <c r="B29" s="110" t="s">
        <v>1132</v>
      </c>
      <c r="C29" s="110" t="s">
        <v>1114</v>
      </c>
      <c r="D29" s="110" t="s">
        <v>1130</v>
      </c>
      <c r="E29" s="110" t="s">
        <v>1131</v>
      </c>
      <c r="F29" s="118">
        <v>45240</v>
      </c>
      <c r="G29" s="351" t="s">
        <v>1070</v>
      </c>
      <c r="H29" s="347" t="s">
        <v>1070</v>
      </c>
      <c r="I29" s="351" t="s">
        <v>1070</v>
      </c>
      <c r="J29" s="351" t="s">
        <v>1070</v>
      </c>
      <c r="K29" s="347" t="s">
        <v>1070</v>
      </c>
      <c r="L29" s="351" t="s">
        <v>1070</v>
      </c>
      <c r="M29" s="351" t="s">
        <v>1070</v>
      </c>
      <c r="N29" s="347" t="s">
        <v>1070</v>
      </c>
      <c r="O29" s="351" t="s">
        <v>1070</v>
      </c>
      <c r="P29" s="351" t="s">
        <v>1070</v>
      </c>
      <c r="Q29" s="347" t="s">
        <v>1070</v>
      </c>
      <c r="R29" s="351" t="s">
        <v>1070</v>
      </c>
      <c r="S29" s="351" t="s">
        <v>1070</v>
      </c>
      <c r="T29" s="347" t="s">
        <v>1070</v>
      </c>
      <c r="U29" s="351" t="s">
        <v>1070</v>
      </c>
      <c r="V29" s="347" t="s">
        <v>1070</v>
      </c>
      <c r="W29" s="347" t="s">
        <v>1070</v>
      </c>
      <c r="X29" s="351" t="s">
        <v>1070</v>
      </c>
      <c r="Y29" s="347" t="s">
        <v>1070</v>
      </c>
      <c r="Z29" s="347" t="s">
        <v>1070</v>
      </c>
      <c r="AA29" s="351" t="s">
        <v>1070</v>
      </c>
      <c r="AB29" s="347" t="s">
        <v>1070</v>
      </c>
      <c r="AC29" s="362" t="s">
        <v>1070</v>
      </c>
      <c r="AD29" s="362" t="s">
        <v>1070</v>
      </c>
      <c r="AE29" s="347" t="s">
        <v>1070</v>
      </c>
      <c r="AF29" s="347" t="s">
        <v>1070</v>
      </c>
      <c r="AG29" s="347" t="s">
        <v>1070</v>
      </c>
      <c r="AH29" s="347" t="s">
        <v>1070</v>
      </c>
      <c r="AI29" s="347" t="s">
        <v>1070</v>
      </c>
      <c r="AJ29" s="347" t="s">
        <v>1070</v>
      </c>
      <c r="AK29" s="347">
        <v>5783.24</v>
      </c>
      <c r="AL29" s="347">
        <f>AM29-AK29</f>
        <v>1852.6999999999998</v>
      </c>
      <c r="AM29" s="347">
        <v>7635.94</v>
      </c>
      <c r="AN29" s="347">
        <v>8469.970000000001</v>
      </c>
      <c r="AO29" s="347">
        <f>AP29-AN29</f>
        <v>2221.999999999998</v>
      </c>
      <c r="AP29" s="347">
        <v>10691.97</v>
      </c>
      <c r="AQ29" s="297" t="s">
        <v>1070</v>
      </c>
    </row>
    <row r="30" spans="1:43" s="309" customFormat="1" ht="30" customHeight="1">
      <c r="A30" s="299" t="s">
        <v>720</v>
      </c>
      <c r="B30" s="300" t="s">
        <v>950</v>
      </c>
      <c r="C30" s="300" t="s">
        <v>4</v>
      </c>
      <c r="D30" s="300" t="s">
        <v>721</v>
      </c>
      <c r="E30" s="300" t="s">
        <v>722</v>
      </c>
      <c r="F30" s="317">
        <v>43101</v>
      </c>
      <c r="G30" s="351">
        <v>35150.59</v>
      </c>
      <c r="H30" s="347">
        <f t="shared" si="2"/>
        <v>2781.2400000000052</v>
      </c>
      <c r="I30" s="351">
        <v>37931.83</v>
      </c>
      <c r="J30" s="347">
        <v>19681.67</v>
      </c>
      <c r="K30" s="347">
        <f t="shared" si="1"/>
        <v>11862.400000000001</v>
      </c>
      <c r="L30" s="351">
        <v>31544.07</v>
      </c>
      <c r="M30" s="351" t="s">
        <v>1070</v>
      </c>
      <c r="N30" s="351" t="s">
        <v>1070</v>
      </c>
      <c r="O30" s="351" t="s">
        <v>1070</v>
      </c>
      <c r="P30" s="351" t="s">
        <v>1070</v>
      </c>
      <c r="Q30" s="351" t="s">
        <v>1070</v>
      </c>
      <c r="R30" s="351" t="s">
        <v>1070</v>
      </c>
      <c r="S30" s="351" t="s">
        <v>1070</v>
      </c>
      <c r="T30" s="351" t="s">
        <v>1070</v>
      </c>
      <c r="U30" s="351" t="s">
        <v>1070</v>
      </c>
      <c r="V30" s="351" t="s">
        <v>1070</v>
      </c>
      <c r="W30" s="351" t="s">
        <v>1070</v>
      </c>
      <c r="X30" s="351" t="s">
        <v>1070</v>
      </c>
      <c r="Y30" s="351" t="s">
        <v>1070</v>
      </c>
      <c r="Z30" s="351" t="s">
        <v>1070</v>
      </c>
      <c r="AA30" s="351" t="s">
        <v>1070</v>
      </c>
      <c r="AB30" s="351" t="s">
        <v>1070</v>
      </c>
      <c r="AC30" s="351" t="s">
        <v>1070</v>
      </c>
      <c r="AD30" s="351" t="s">
        <v>1070</v>
      </c>
      <c r="AE30" s="351" t="s">
        <v>1070</v>
      </c>
      <c r="AF30" s="351" t="s">
        <v>1070</v>
      </c>
      <c r="AG30" s="351" t="s">
        <v>1070</v>
      </c>
      <c r="AH30" s="351" t="s">
        <v>1070</v>
      </c>
      <c r="AI30" s="351" t="s">
        <v>1070</v>
      </c>
      <c r="AJ30" s="351" t="s">
        <v>1070</v>
      </c>
      <c r="AK30" s="351" t="s">
        <v>1070</v>
      </c>
      <c r="AL30" s="351" t="s">
        <v>1070</v>
      </c>
      <c r="AM30" s="351" t="s">
        <v>1070</v>
      </c>
      <c r="AN30" s="351" t="s">
        <v>1070</v>
      </c>
      <c r="AO30" s="351" t="s">
        <v>1070</v>
      </c>
      <c r="AP30" s="351" t="s">
        <v>1070</v>
      </c>
      <c r="AQ30" s="297" t="s">
        <v>1121</v>
      </c>
    </row>
    <row r="31" spans="1:43" s="309" customFormat="1" ht="30" customHeight="1">
      <c r="A31" s="299" t="s">
        <v>823</v>
      </c>
      <c r="B31" s="300" t="s">
        <v>920</v>
      </c>
      <c r="C31" s="308" t="s">
        <v>35</v>
      </c>
      <c r="D31" s="308" t="s">
        <v>825</v>
      </c>
      <c r="E31" s="318" t="s">
        <v>1055</v>
      </c>
      <c r="F31" s="317">
        <v>44774</v>
      </c>
      <c r="G31" s="347">
        <v>6029.5</v>
      </c>
      <c r="H31" s="347">
        <f t="shared" si="2"/>
        <v>2309.2199999999993</v>
      </c>
      <c r="I31" s="347">
        <v>8338.72</v>
      </c>
      <c r="J31" s="347">
        <v>6029.5</v>
      </c>
      <c r="K31" s="347">
        <f t="shared" si="1"/>
        <v>2309.2199999999993</v>
      </c>
      <c r="L31" s="347">
        <v>8338.72</v>
      </c>
      <c r="M31" s="347">
        <v>6029.5</v>
      </c>
      <c r="N31" s="347">
        <f>O31-M31</f>
        <v>2309.2199999999993</v>
      </c>
      <c r="O31" s="347">
        <v>8338.72</v>
      </c>
      <c r="P31" s="347">
        <v>6029.5</v>
      </c>
      <c r="Q31" s="347">
        <f>R31-P31</f>
        <v>2309.2199999999993</v>
      </c>
      <c r="R31" s="347">
        <v>8338.72</v>
      </c>
      <c r="S31" s="346">
        <v>6029.5</v>
      </c>
      <c r="T31" s="346">
        <f aca="true" t="shared" si="3" ref="T31:T36">U31-S31</f>
        <v>2308.6399999999994</v>
      </c>
      <c r="U31" s="346">
        <v>8338.14</v>
      </c>
      <c r="V31" s="347">
        <v>6029.5</v>
      </c>
      <c r="W31" s="347">
        <f aca="true" t="shared" si="4" ref="W31:W36">X31-V31</f>
        <v>2308.6100000000006</v>
      </c>
      <c r="X31" s="347">
        <v>8338.11</v>
      </c>
      <c r="Y31" s="347">
        <v>6029.5</v>
      </c>
      <c r="Z31" s="347">
        <f aca="true" t="shared" si="5" ref="Z31:Z36">AA31-Y31</f>
        <v>2308.6100000000006</v>
      </c>
      <c r="AA31" s="347">
        <v>8338.11</v>
      </c>
      <c r="AB31" s="346">
        <v>6029.5</v>
      </c>
      <c r="AC31" s="362">
        <f>AD31-AB31</f>
        <v>2308.6399999999994</v>
      </c>
      <c r="AD31" s="362">
        <v>8338.14</v>
      </c>
      <c r="AE31" s="351">
        <v>6029.5</v>
      </c>
      <c r="AF31" s="347">
        <f>AG31-AE31</f>
        <v>2308.6399999999994</v>
      </c>
      <c r="AG31" s="347">
        <v>8338.14</v>
      </c>
      <c r="AH31" s="351">
        <v>6029.5</v>
      </c>
      <c r="AI31" s="347">
        <f>AJ31-AH31</f>
        <v>2121.7</v>
      </c>
      <c r="AJ31" s="347">
        <v>8151.2</v>
      </c>
      <c r="AK31" s="351">
        <v>6029.5</v>
      </c>
      <c r="AL31" s="347">
        <f>AM31-AK31</f>
        <v>2338.790000000001</v>
      </c>
      <c r="AM31" s="388">
        <v>8368.29</v>
      </c>
      <c r="AN31" s="347">
        <v>6029.5</v>
      </c>
      <c r="AO31" s="347">
        <f>AP31-AN31</f>
        <v>2338.790000000001</v>
      </c>
      <c r="AP31" s="347">
        <v>8368.29</v>
      </c>
      <c r="AQ31" s="297" t="s">
        <v>1070</v>
      </c>
    </row>
    <row r="32" spans="1:43" s="309" customFormat="1" ht="30" customHeight="1">
      <c r="A32" s="299" t="s">
        <v>953</v>
      </c>
      <c r="B32" s="300" t="s">
        <v>917</v>
      </c>
      <c r="C32" s="308" t="s">
        <v>1115</v>
      </c>
      <c r="D32" s="308" t="s">
        <v>954</v>
      </c>
      <c r="E32" s="308" t="s">
        <v>1107</v>
      </c>
      <c r="F32" s="317">
        <v>34335</v>
      </c>
      <c r="G32" s="347">
        <v>23146.24</v>
      </c>
      <c r="H32" s="347">
        <f t="shared" si="2"/>
        <v>9424.82</v>
      </c>
      <c r="I32" s="351">
        <v>32571.06</v>
      </c>
      <c r="J32" s="347">
        <v>23146.24</v>
      </c>
      <c r="K32" s="347">
        <f t="shared" si="1"/>
        <v>9424.82</v>
      </c>
      <c r="L32" s="351">
        <v>32571.06</v>
      </c>
      <c r="M32" s="347">
        <v>23146.24</v>
      </c>
      <c r="N32" s="347">
        <f>O32-M32</f>
        <v>9424.82</v>
      </c>
      <c r="O32" s="351">
        <v>32571.06</v>
      </c>
      <c r="P32" s="347">
        <v>23146.24</v>
      </c>
      <c r="Q32" s="347">
        <f>R32-P32</f>
        <v>9424.82</v>
      </c>
      <c r="R32" s="351">
        <v>32571.06</v>
      </c>
      <c r="S32" s="347">
        <v>23146.24</v>
      </c>
      <c r="T32" s="346">
        <f t="shared" si="3"/>
        <v>9424.82</v>
      </c>
      <c r="U32" s="346">
        <v>32571.06</v>
      </c>
      <c r="V32" s="347">
        <v>24461.73</v>
      </c>
      <c r="W32" s="347">
        <f t="shared" si="4"/>
        <v>9896.060000000001</v>
      </c>
      <c r="X32" s="351">
        <v>34357.79</v>
      </c>
      <c r="Y32" s="347">
        <v>23772.36</v>
      </c>
      <c r="Z32" s="347">
        <f t="shared" si="5"/>
        <v>9660.440000000002</v>
      </c>
      <c r="AA32" s="347">
        <v>33432.8</v>
      </c>
      <c r="AB32" s="362">
        <v>24513.14</v>
      </c>
      <c r="AC32" s="362">
        <f>AD32-AB32</f>
        <v>9970.54</v>
      </c>
      <c r="AD32" s="362">
        <v>34483.68</v>
      </c>
      <c r="AE32" s="347">
        <v>11504.33</v>
      </c>
      <c r="AF32" s="347">
        <f>AG32-AE32</f>
        <v>4652.92</v>
      </c>
      <c r="AG32" s="347">
        <v>16157.25</v>
      </c>
      <c r="AH32" s="350" t="s">
        <v>1070</v>
      </c>
      <c r="AI32" s="350" t="s">
        <v>1070</v>
      </c>
      <c r="AJ32" s="350" t="s">
        <v>1070</v>
      </c>
      <c r="AK32" s="350" t="s">
        <v>1070</v>
      </c>
      <c r="AL32" s="350" t="s">
        <v>1070</v>
      </c>
      <c r="AM32" s="350" t="s">
        <v>1070</v>
      </c>
      <c r="AN32" s="350" t="s">
        <v>1070</v>
      </c>
      <c r="AO32" s="350" t="s">
        <v>1070</v>
      </c>
      <c r="AP32" s="350" t="s">
        <v>1070</v>
      </c>
      <c r="AQ32" s="297" t="s">
        <v>1127</v>
      </c>
    </row>
    <row r="33" spans="1:43" s="309" customFormat="1" ht="30" customHeight="1">
      <c r="A33" s="299" t="s">
        <v>956</v>
      </c>
      <c r="B33" s="300" t="s">
        <v>917</v>
      </c>
      <c r="C33" s="300" t="s">
        <v>918</v>
      </c>
      <c r="D33" s="300" t="s">
        <v>957</v>
      </c>
      <c r="E33" s="375" t="s">
        <v>1106</v>
      </c>
      <c r="F33" s="317">
        <v>42675</v>
      </c>
      <c r="G33" s="347">
        <v>13458.73</v>
      </c>
      <c r="H33" s="347">
        <f t="shared" si="2"/>
        <v>5369.52</v>
      </c>
      <c r="I33" s="351">
        <v>18828.25</v>
      </c>
      <c r="J33" s="347">
        <v>13458.73</v>
      </c>
      <c r="K33" s="347">
        <f t="shared" si="1"/>
        <v>5369.52</v>
      </c>
      <c r="L33" s="351">
        <v>18828.25</v>
      </c>
      <c r="M33" s="347">
        <v>13458.73</v>
      </c>
      <c r="N33" s="347">
        <f aca="true" t="shared" si="6" ref="N33:N38">O33-M33</f>
        <v>5369.52</v>
      </c>
      <c r="O33" s="351">
        <v>18828.25</v>
      </c>
      <c r="P33" s="347">
        <v>13458.73</v>
      </c>
      <c r="Q33" s="347">
        <f aca="true" t="shared" si="7" ref="Q33:Q38">R33-P33</f>
        <v>5369.52</v>
      </c>
      <c r="R33" s="351">
        <v>18828.25</v>
      </c>
      <c r="S33" s="347">
        <v>13458.73</v>
      </c>
      <c r="T33" s="346">
        <f t="shared" si="3"/>
        <v>5369.52</v>
      </c>
      <c r="U33" s="346">
        <v>18828.25</v>
      </c>
      <c r="V33" s="347">
        <v>14289.84</v>
      </c>
      <c r="W33" s="347">
        <f t="shared" si="4"/>
        <v>5638</v>
      </c>
      <c r="X33" s="351">
        <v>19927.84</v>
      </c>
      <c r="Y33" s="347">
        <v>13842.66</v>
      </c>
      <c r="Z33" s="347">
        <f t="shared" si="5"/>
        <v>5503.759999999998</v>
      </c>
      <c r="AA33" s="351">
        <v>19346.42</v>
      </c>
      <c r="AB33" s="362">
        <v>14264.69</v>
      </c>
      <c r="AC33" s="362">
        <f aca="true" t="shared" si="8" ref="AC33:AC40">AD33-AB33</f>
        <v>5680.42</v>
      </c>
      <c r="AD33" s="362">
        <v>19945.11</v>
      </c>
      <c r="AE33" s="362">
        <v>14264.69</v>
      </c>
      <c r="AF33" s="347">
        <f>AG33-AE33</f>
        <v>5680.42</v>
      </c>
      <c r="AG33" s="351">
        <v>19945.11</v>
      </c>
      <c r="AH33" s="350">
        <v>14264.69</v>
      </c>
      <c r="AI33" s="350">
        <f aca="true" t="shared" si="9" ref="AI33:AI40">AJ33-AH33</f>
        <v>5680.42</v>
      </c>
      <c r="AJ33" s="350">
        <v>19945.11</v>
      </c>
      <c r="AK33" s="350">
        <v>14264.69</v>
      </c>
      <c r="AL33" s="350">
        <f>AM33-AK33</f>
        <v>5680.42</v>
      </c>
      <c r="AM33" s="350">
        <v>19945.11</v>
      </c>
      <c r="AN33" s="350">
        <v>14264.69</v>
      </c>
      <c r="AO33" s="350">
        <f>AP33-AN33</f>
        <v>5680.42</v>
      </c>
      <c r="AP33" s="372">
        <v>19945.11</v>
      </c>
      <c r="AQ33" s="297" t="s">
        <v>1070</v>
      </c>
    </row>
    <row r="34" spans="1:43" s="309" customFormat="1" ht="30" customHeight="1">
      <c r="A34" s="299" t="s">
        <v>1009</v>
      </c>
      <c r="B34" s="300" t="s">
        <v>948</v>
      </c>
      <c r="C34" s="300" t="s">
        <v>918</v>
      </c>
      <c r="D34" s="300" t="s">
        <v>1010</v>
      </c>
      <c r="E34" s="300" t="s">
        <v>1011</v>
      </c>
      <c r="F34" s="317">
        <v>44510</v>
      </c>
      <c r="G34" s="347">
        <v>554.33</v>
      </c>
      <c r="H34" s="347">
        <f t="shared" si="2"/>
        <v>99</v>
      </c>
      <c r="I34" s="351">
        <v>653.33</v>
      </c>
      <c r="J34" s="347">
        <v>12915.8</v>
      </c>
      <c r="K34" s="347">
        <f t="shared" si="1"/>
        <v>2306.76</v>
      </c>
      <c r="L34" s="351">
        <v>15222.56</v>
      </c>
      <c r="M34" s="347">
        <v>10144.16</v>
      </c>
      <c r="N34" s="347">
        <f t="shared" si="6"/>
        <v>7789.720000000001</v>
      </c>
      <c r="O34" s="351">
        <v>17933.88</v>
      </c>
      <c r="P34" s="347">
        <v>10144.17</v>
      </c>
      <c r="Q34" s="347">
        <f t="shared" si="7"/>
        <v>1811.75</v>
      </c>
      <c r="R34" s="351">
        <v>11955.92</v>
      </c>
      <c r="S34" s="346">
        <v>10757.89</v>
      </c>
      <c r="T34" s="346">
        <f t="shared" si="3"/>
        <v>1921.3600000000006</v>
      </c>
      <c r="U34" s="346">
        <v>12679.25</v>
      </c>
      <c r="V34" s="347">
        <v>10757.89</v>
      </c>
      <c r="W34" s="347">
        <f t="shared" si="4"/>
        <v>1921.3600000000006</v>
      </c>
      <c r="X34" s="351">
        <v>12679.25</v>
      </c>
      <c r="Y34" s="347">
        <v>10757.89</v>
      </c>
      <c r="Z34" s="347">
        <f t="shared" si="5"/>
        <v>1921.3600000000006</v>
      </c>
      <c r="AA34" s="351">
        <v>12679.25</v>
      </c>
      <c r="AB34" s="347">
        <v>10757.89</v>
      </c>
      <c r="AC34" s="362">
        <f t="shared" si="8"/>
        <v>1921.3600000000006</v>
      </c>
      <c r="AD34" s="351">
        <v>12679.25</v>
      </c>
      <c r="AE34" s="347">
        <v>11024.69</v>
      </c>
      <c r="AF34" s="347">
        <f>AG34-AE34</f>
        <v>1969.0100000000002</v>
      </c>
      <c r="AG34" s="351">
        <v>12993.7</v>
      </c>
      <c r="AH34" s="347">
        <v>11024.69</v>
      </c>
      <c r="AI34" s="347">
        <f t="shared" si="9"/>
        <v>1969.0100000000002</v>
      </c>
      <c r="AJ34" s="351">
        <v>12993.7</v>
      </c>
      <c r="AK34" s="350"/>
      <c r="AL34" s="350"/>
      <c r="AM34" s="350"/>
      <c r="AN34" s="350" t="s">
        <v>1070</v>
      </c>
      <c r="AO34" s="350" t="s">
        <v>1070</v>
      </c>
      <c r="AP34" s="350" t="s">
        <v>1070</v>
      </c>
      <c r="AQ34" s="297" t="s">
        <v>1136</v>
      </c>
    </row>
    <row r="35" spans="1:43" s="309" customFormat="1" ht="30" customHeight="1">
      <c r="A35" s="299" t="s">
        <v>958</v>
      </c>
      <c r="B35" s="300" t="s">
        <v>917</v>
      </c>
      <c r="C35" s="300" t="s">
        <v>918</v>
      </c>
      <c r="D35" s="300" t="s">
        <v>919</v>
      </c>
      <c r="E35" s="374" t="s">
        <v>1106</v>
      </c>
      <c r="F35" s="317">
        <v>42736</v>
      </c>
      <c r="G35" s="347">
        <v>13458.73</v>
      </c>
      <c r="H35" s="347">
        <f t="shared" si="2"/>
        <v>5369.52</v>
      </c>
      <c r="I35" s="351">
        <v>18828.25</v>
      </c>
      <c r="J35" s="347">
        <v>13458.73</v>
      </c>
      <c r="K35" s="347">
        <f t="shared" si="1"/>
        <v>5369.52</v>
      </c>
      <c r="L35" s="351">
        <v>18828.25</v>
      </c>
      <c r="M35" s="347">
        <v>13458.73</v>
      </c>
      <c r="N35" s="347">
        <f t="shared" si="6"/>
        <v>5369.52</v>
      </c>
      <c r="O35" s="351">
        <v>18828.25</v>
      </c>
      <c r="P35" s="347">
        <v>13458.73</v>
      </c>
      <c r="Q35" s="347">
        <f t="shared" si="7"/>
        <v>5369.52</v>
      </c>
      <c r="R35" s="351">
        <v>18828.25</v>
      </c>
      <c r="S35" s="347">
        <v>13458.73</v>
      </c>
      <c r="T35" s="346">
        <f t="shared" si="3"/>
        <v>5369.52</v>
      </c>
      <c r="U35" s="346">
        <v>18828.25</v>
      </c>
      <c r="V35" s="347">
        <v>14289.84</v>
      </c>
      <c r="W35" s="347">
        <f t="shared" si="4"/>
        <v>5638</v>
      </c>
      <c r="X35" s="351">
        <v>19927.84</v>
      </c>
      <c r="Y35" s="347">
        <v>13842.66</v>
      </c>
      <c r="Z35" s="347">
        <f t="shared" si="5"/>
        <v>5503.759999999998</v>
      </c>
      <c r="AA35" s="351">
        <v>19346.42</v>
      </c>
      <c r="AB35" s="362">
        <v>14264.69</v>
      </c>
      <c r="AC35" s="362">
        <f t="shared" si="8"/>
        <v>5680.42</v>
      </c>
      <c r="AD35" s="362">
        <v>19945.11</v>
      </c>
      <c r="AE35" s="362">
        <v>14264.69</v>
      </c>
      <c r="AF35" s="347">
        <f aca="true" t="shared" si="10" ref="AF35:AF40">AG35-AE35</f>
        <v>5680.42</v>
      </c>
      <c r="AG35" s="351">
        <v>19945.11</v>
      </c>
      <c r="AH35" s="350">
        <v>14264.69</v>
      </c>
      <c r="AI35" s="350">
        <f t="shared" si="9"/>
        <v>5680.42</v>
      </c>
      <c r="AJ35" s="350">
        <v>19945.11</v>
      </c>
      <c r="AK35" s="350">
        <v>14264.69</v>
      </c>
      <c r="AL35" s="350">
        <f>AM35-AK35</f>
        <v>5680.42</v>
      </c>
      <c r="AM35" s="350">
        <v>19945.11</v>
      </c>
      <c r="AN35" s="347">
        <v>14264.69</v>
      </c>
      <c r="AO35" s="347">
        <f aca="true" t="shared" si="11" ref="AO35:AO40">AP35-AN35</f>
        <v>5680.42</v>
      </c>
      <c r="AP35" s="347">
        <v>19945.11</v>
      </c>
      <c r="AQ35" s="297" t="s">
        <v>1070</v>
      </c>
    </row>
    <row r="36" spans="1:43" s="309" customFormat="1" ht="30" customHeight="1">
      <c r="A36" s="299" t="s">
        <v>959</v>
      </c>
      <c r="B36" s="300" t="s">
        <v>917</v>
      </c>
      <c r="C36" s="300" t="s">
        <v>918</v>
      </c>
      <c r="D36" s="300" t="s">
        <v>919</v>
      </c>
      <c r="E36" s="358" t="s">
        <v>1106</v>
      </c>
      <c r="F36" s="317">
        <v>42736</v>
      </c>
      <c r="G36" s="347">
        <v>7737.04</v>
      </c>
      <c r="H36" s="347">
        <f t="shared" si="2"/>
        <v>2974.3499999999995</v>
      </c>
      <c r="I36" s="351">
        <v>10711.39</v>
      </c>
      <c r="J36" s="350">
        <v>7737.04</v>
      </c>
      <c r="K36" s="347">
        <f t="shared" si="1"/>
        <v>2974.3499999999995</v>
      </c>
      <c r="L36" s="351">
        <v>10711.39</v>
      </c>
      <c r="M36" s="350">
        <v>7737.04</v>
      </c>
      <c r="N36" s="347">
        <f t="shared" si="6"/>
        <v>2974.3499999999995</v>
      </c>
      <c r="O36" s="351">
        <v>10711.39</v>
      </c>
      <c r="P36" s="347">
        <v>7737.04</v>
      </c>
      <c r="Q36" s="347">
        <f t="shared" si="7"/>
        <v>2974.3499999999995</v>
      </c>
      <c r="R36" s="351">
        <v>10711.39</v>
      </c>
      <c r="S36" s="346">
        <v>7744.24</v>
      </c>
      <c r="T36" s="346">
        <f t="shared" si="3"/>
        <v>2977.370000000001</v>
      </c>
      <c r="U36" s="346">
        <v>10721.61</v>
      </c>
      <c r="V36" s="347">
        <v>8263.21</v>
      </c>
      <c r="W36" s="347">
        <f t="shared" si="4"/>
        <v>3115.1800000000003</v>
      </c>
      <c r="X36" s="351">
        <v>11378.39</v>
      </c>
      <c r="Y36" s="347">
        <v>7972.1</v>
      </c>
      <c r="Z36" s="347">
        <f t="shared" si="5"/>
        <v>3046.2700000000004</v>
      </c>
      <c r="AA36" s="347">
        <v>11018.37</v>
      </c>
      <c r="AB36" s="362">
        <v>8188.75</v>
      </c>
      <c r="AC36" s="362">
        <f t="shared" si="8"/>
        <v>3136.9699999999993</v>
      </c>
      <c r="AD36" s="362">
        <v>11325.72</v>
      </c>
      <c r="AE36" s="362">
        <v>8188.75</v>
      </c>
      <c r="AF36" s="347">
        <f t="shared" si="10"/>
        <v>3136.9699999999993</v>
      </c>
      <c r="AG36" s="347">
        <v>11325.72</v>
      </c>
      <c r="AH36" s="350">
        <v>8188.75</v>
      </c>
      <c r="AI36" s="350">
        <f t="shared" si="9"/>
        <v>3136.9699999999993</v>
      </c>
      <c r="AJ36" s="350">
        <v>11325.72</v>
      </c>
      <c r="AK36" s="350">
        <v>8188.75</v>
      </c>
      <c r="AL36" s="338">
        <f>AM36-AK36</f>
        <v>3136.9699999999993</v>
      </c>
      <c r="AM36" s="338">
        <v>11325.72</v>
      </c>
      <c r="AN36" s="347">
        <v>8188.75</v>
      </c>
      <c r="AO36" s="347">
        <f t="shared" si="11"/>
        <v>3136.9699999999993</v>
      </c>
      <c r="AP36" s="347">
        <v>11325.72</v>
      </c>
      <c r="AQ36" s="297" t="s">
        <v>1070</v>
      </c>
    </row>
    <row r="37" spans="1:43" s="309" customFormat="1" ht="30" customHeight="1">
      <c r="A37" s="299" t="s">
        <v>667</v>
      </c>
      <c r="B37" s="300" t="s">
        <v>960</v>
      </c>
      <c r="C37" s="300" t="s">
        <v>14</v>
      </c>
      <c r="D37" s="300" t="s">
        <v>669</v>
      </c>
      <c r="E37" s="300" t="s">
        <v>735</v>
      </c>
      <c r="F37" s="317">
        <v>40070</v>
      </c>
      <c r="G37" s="351">
        <f>I37-H37</f>
        <v>6899.650000000001</v>
      </c>
      <c r="H37" s="347">
        <v>2273.79</v>
      </c>
      <c r="I37" s="351">
        <v>9173.44</v>
      </c>
      <c r="J37" s="351">
        <f>L37-K37</f>
        <v>7115.970000000001</v>
      </c>
      <c r="K37" s="347">
        <v>2350.65</v>
      </c>
      <c r="L37" s="351">
        <v>9466.62</v>
      </c>
      <c r="M37" s="347">
        <v>7420.31</v>
      </c>
      <c r="N37" s="347">
        <f t="shared" si="6"/>
        <v>2458.79</v>
      </c>
      <c r="O37" s="351">
        <v>9879.1</v>
      </c>
      <c r="P37" s="347">
        <v>7420.31</v>
      </c>
      <c r="Q37" s="347">
        <f t="shared" si="7"/>
        <v>2458.79</v>
      </c>
      <c r="R37" s="351">
        <v>9879.1</v>
      </c>
      <c r="S37" s="347">
        <v>7420.31</v>
      </c>
      <c r="T37" s="346">
        <f aca="true" t="shared" si="12" ref="T37:T42">U37-S37</f>
        <v>2458.79</v>
      </c>
      <c r="U37" s="351">
        <v>9879.1</v>
      </c>
      <c r="V37" s="347">
        <v>7420.31</v>
      </c>
      <c r="W37" s="351">
        <f aca="true" t="shared" si="13" ref="W37:W42">X37-V37</f>
        <v>2458.79</v>
      </c>
      <c r="X37" s="351">
        <v>9879.1</v>
      </c>
      <c r="Y37" s="346">
        <v>7420.31</v>
      </c>
      <c r="Z37" s="351">
        <f aca="true" t="shared" si="14" ref="Z37:Z42">AA37-Y37</f>
        <v>5918.95</v>
      </c>
      <c r="AA37" s="351">
        <v>13339.26</v>
      </c>
      <c r="AB37" s="347">
        <v>7420.31</v>
      </c>
      <c r="AC37" s="362">
        <f t="shared" si="8"/>
        <v>2458.79</v>
      </c>
      <c r="AD37" s="351">
        <v>9879.1</v>
      </c>
      <c r="AE37" s="347">
        <v>7420.31</v>
      </c>
      <c r="AF37" s="350">
        <f t="shared" si="10"/>
        <v>2458.79</v>
      </c>
      <c r="AG37" s="351">
        <v>9879.1</v>
      </c>
      <c r="AH37" s="350">
        <v>7441.08</v>
      </c>
      <c r="AI37" s="350">
        <f t="shared" si="9"/>
        <v>2466.17</v>
      </c>
      <c r="AJ37" s="351">
        <v>9907.25</v>
      </c>
      <c r="AK37" s="350">
        <v>7441.08</v>
      </c>
      <c r="AL37" s="350">
        <f>AM37-AK37</f>
        <v>2466.17</v>
      </c>
      <c r="AM37" s="351">
        <v>9907.25</v>
      </c>
      <c r="AN37" s="350">
        <v>7441.08</v>
      </c>
      <c r="AO37" s="347">
        <f t="shared" si="11"/>
        <v>5947.09</v>
      </c>
      <c r="AP37" s="347">
        <v>13388.17</v>
      </c>
      <c r="AQ37" s="297" t="s">
        <v>1140</v>
      </c>
    </row>
    <row r="38" spans="1:43" s="309" customFormat="1" ht="30" customHeight="1">
      <c r="A38" s="299" t="s">
        <v>1012</v>
      </c>
      <c r="B38" s="300" t="s">
        <v>920</v>
      </c>
      <c r="C38" s="300" t="s">
        <v>835</v>
      </c>
      <c r="D38" s="300" t="s">
        <v>1013</v>
      </c>
      <c r="E38" s="300" t="s">
        <v>1014</v>
      </c>
      <c r="F38" s="317">
        <v>44476</v>
      </c>
      <c r="G38" s="351">
        <v>18405.93</v>
      </c>
      <c r="H38" s="351">
        <f>I38-G38</f>
        <v>8180.77</v>
      </c>
      <c r="I38" s="351">
        <v>26586.7</v>
      </c>
      <c r="J38" s="351">
        <v>18405.93</v>
      </c>
      <c r="K38" s="351">
        <f>L38-J38</f>
        <v>8180.77</v>
      </c>
      <c r="L38" s="351">
        <v>26586.7</v>
      </c>
      <c r="M38" s="351">
        <v>18405.93</v>
      </c>
      <c r="N38" s="351">
        <f t="shared" si="6"/>
        <v>8180.77</v>
      </c>
      <c r="O38" s="351">
        <v>26586.7</v>
      </c>
      <c r="P38" s="351">
        <v>18405.93</v>
      </c>
      <c r="Q38" s="351">
        <f t="shared" si="7"/>
        <v>8180.77</v>
      </c>
      <c r="R38" s="351">
        <v>26586.7</v>
      </c>
      <c r="S38" s="346">
        <v>18405.93</v>
      </c>
      <c r="T38" s="346">
        <f t="shared" si="12"/>
        <v>8180.189999999999</v>
      </c>
      <c r="U38" s="346">
        <v>26586.12</v>
      </c>
      <c r="V38" s="351">
        <v>18405.93</v>
      </c>
      <c r="W38" s="351">
        <f t="shared" si="13"/>
        <v>8180.189999999999</v>
      </c>
      <c r="X38" s="351">
        <v>26586.12</v>
      </c>
      <c r="Y38" s="351">
        <v>18405.93</v>
      </c>
      <c r="Z38" s="351">
        <f t="shared" si="14"/>
        <v>8180.169999999998</v>
      </c>
      <c r="AA38" s="357">
        <v>26586.1</v>
      </c>
      <c r="AB38" s="351">
        <v>18405.93</v>
      </c>
      <c r="AC38" s="362">
        <f t="shared" si="8"/>
        <v>8180.169999999998</v>
      </c>
      <c r="AD38" s="362">
        <v>26586.1</v>
      </c>
      <c r="AE38" s="351">
        <v>18405.93</v>
      </c>
      <c r="AF38" s="351">
        <f t="shared" si="10"/>
        <v>8180.189999999999</v>
      </c>
      <c r="AG38" s="357">
        <v>26586.12</v>
      </c>
      <c r="AH38" s="351">
        <v>18405.93</v>
      </c>
      <c r="AI38" s="351">
        <f t="shared" si="9"/>
        <v>7609.610000000001</v>
      </c>
      <c r="AJ38" s="357">
        <v>26015.54</v>
      </c>
      <c r="AK38" s="351">
        <v>18405.93</v>
      </c>
      <c r="AL38" s="351">
        <f>AM38-AK38</f>
        <v>8272.220000000001</v>
      </c>
      <c r="AM38" s="357">
        <v>26678.15</v>
      </c>
      <c r="AN38" s="347">
        <v>18405.93</v>
      </c>
      <c r="AO38" s="347">
        <f t="shared" si="11"/>
        <v>8272.220000000001</v>
      </c>
      <c r="AP38" s="347">
        <v>26678.15</v>
      </c>
      <c r="AQ38" s="297" t="s">
        <v>1070</v>
      </c>
    </row>
    <row r="39" spans="1:43" s="309" customFormat="1" ht="30" customHeight="1">
      <c r="A39" s="299" t="s">
        <v>854</v>
      </c>
      <c r="B39" s="300" t="s">
        <v>920</v>
      </c>
      <c r="C39" s="300" t="s">
        <v>939</v>
      </c>
      <c r="D39" s="300" t="s">
        <v>855</v>
      </c>
      <c r="E39" s="300" t="s">
        <v>856</v>
      </c>
      <c r="F39" s="317">
        <v>43656</v>
      </c>
      <c r="G39" s="351">
        <v>9519.7</v>
      </c>
      <c r="H39" s="347">
        <f>I39-G39</f>
        <v>3419.92</v>
      </c>
      <c r="I39" s="351">
        <v>12939.62</v>
      </c>
      <c r="J39" s="351">
        <v>9519.7</v>
      </c>
      <c r="K39" s="347">
        <f>L39-J39</f>
        <v>3395.7599999999984</v>
      </c>
      <c r="L39" s="351">
        <v>12915.46</v>
      </c>
      <c r="M39" s="347">
        <v>11879.58</v>
      </c>
      <c r="N39" s="347">
        <f>O39-M39</f>
        <v>4107.200000000001</v>
      </c>
      <c r="O39" s="351">
        <v>15986.78</v>
      </c>
      <c r="P39" s="351">
        <v>6424.33</v>
      </c>
      <c r="Q39" s="351">
        <f>R39-P39</f>
        <v>10276.51</v>
      </c>
      <c r="R39" s="351">
        <v>16700.84</v>
      </c>
      <c r="S39" s="346">
        <v>9694.91</v>
      </c>
      <c r="T39" s="346">
        <f t="shared" si="12"/>
        <v>3415.2299999999996</v>
      </c>
      <c r="U39" s="384">
        <v>13110.14</v>
      </c>
      <c r="V39" s="346">
        <v>9694.91</v>
      </c>
      <c r="W39" s="347">
        <f t="shared" si="13"/>
        <v>3415.2299999999996</v>
      </c>
      <c r="X39" s="351">
        <v>13110.14</v>
      </c>
      <c r="Y39" s="351">
        <v>9694.91</v>
      </c>
      <c r="Z39" s="347">
        <f t="shared" si="14"/>
        <v>3415.2299999999996</v>
      </c>
      <c r="AA39" s="351">
        <v>13110.14</v>
      </c>
      <c r="AB39" s="351">
        <v>9694.91</v>
      </c>
      <c r="AC39" s="362">
        <f t="shared" si="8"/>
        <v>3415.2299999999996</v>
      </c>
      <c r="AD39" s="362">
        <v>13110.14</v>
      </c>
      <c r="AE39" s="351">
        <v>9694.91</v>
      </c>
      <c r="AF39" s="354">
        <f t="shared" si="10"/>
        <v>3574.3899999999994</v>
      </c>
      <c r="AG39" s="372">
        <v>13269.3</v>
      </c>
      <c r="AH39" s="351">
        <v>9694.91</v>
      </c>
      <c r="AI39" s="354">
        <f t="shared" si="9"/>
        <v>3415.2299999999996</v>
      </c>
      <c r="AJ39" s="372">
        <v>13110.14</v>
      </c>
      <c r="AK39" s="145">
        <v>9694.91</v>
      </c>
      <c r="AL39" s="354">
        <f>AM39-AK39</f>
        <v>3415.2299999999996</v>
      </c>
      <c r="AM39" s="372">
        <v>13110.14</v>
      </c>
      <c r="AN39" s="347">
        <v>9694.91</v>
      </c>
      <c r="AO39" s="347">
        <f t="shared" si="11"/>
        <v>3415.2299999999996</v>
      </c>
      <c r="AP39" s="347">
        <v>13110.14</v>
      </c>
      <c r="AQ39" s="297" t="s">
        <v>1070</v>
      </c>
    </row>
    <row r="40" spans="1:43" s="309" customFormat="1" ht="30" customHeight="1">
      <c r="A40" s="320" t="s">
        <v>1025</v>
      </c>
      <c r="B40" s="300" t="s">
        <v>656</v>
      </c>
      <c r="C40" s="308" t="s">
        <v>28</v>
      </c>
      <c r="D40" s="308" t="s">
        <v>1026</v>
      </c>
      <c r="E40" s="308" t="s">
        <v>1027</v>
      </c>
      <c r="F40" s="317">
        <v>44503</v>
      </c>
      <c r="G40" s="351">
        <v>21306.19</v>
      </c>
      <c r="H40" s="347">
        <f>I40-G40</f>
        <v>5869.4000000000015</v>
      </c>
      <c r="I40" s="351">
        <v>27175.59</v>
      </c>
      <c r="J40" s="351">
        <v>21306.19</v>
      </c>
      <c r="K40" s="347">
        <f>L40-J40</f>
        <v>5869.4000000000015</v>
      </c>
      <c r="L40" s="351">
        <v>27175.59</v>
      </c>
      <c r="M40" s="351">
        <v>21306.19</v>
      </c>
      <c r="N40" s="347">
        <f>O40-M40</f>
        <v>5869.4000000000015</v>
      </c>
      <c r="O40" s="351">
        <v>27175.59</v>
      </c>
      <c r="P40" s="351">
        <v>21506.19</v>
      </c>
      <c r="Q40" s="347">
        <f>R40-P40</f>
        <v>5869.4000000000015</v>
      </c>
      <c r="R40" s="351">
        <v>27375.59</v>
      </c>
      <c r="S40" s="346">
        <v>23362.5</v>
      </c>
      <c r="T40" s="346">
        <f t="shared" si="12"/>
        <v>6481.439999999999</v>
      </c>
      <c r="U40" s="346">
        <v>29843.94</v>
      </c>
      <c r="V40" s="351">
        <v>23362.5</v>
      </c>
      <c r="W40" s="347">
        <f t="shared" si="13"/>
        <v>17722.339999999997</v>
      </c>
      <c r="X40" s="351">
        <v>41084.84</v>
      </c>
      <c r="Y40" s="351">
        <v>23362.5</v>
      </c>
      <c r="Z40" s="377">
        <f t="shared" si="14"/>
        <v>13975.370000000003</v>
      </c>
      <c r="AA40" s="351">
        <v>37337.87</v>
      </c>
      <c r="AB40" s="362">
        <v>23362.5</v>
      </c>
      <c r="AC40" s="362">
        <f t="shared" si="8"/>
        <v>6481.439999999999</v>
      </c>
      <c r="AD40" s="362">
        <v>29843.94</v>
      </c>
      <c r="AE40" s="351">
        <v>23362.5</v>
      </c>
      <c r="AF40" s="354">
        <f t="shared" si="10"/>
        <v>6481.439999999999</v>
      </c>
      <c r="AG40" s="351">
        <v>29843.94</v>
      </c>
      <c r="AH40" s="351">
        <v>23362.5</v>
      </c>
      <c r="AI40" s="354">
        <f t="shared" si="9"/>
        <v>6481.439999999999</v>
      </c>
      <c r="AJ40" s="351">
        <v>29843.94</v>
      </c>
      <c r="AK40" s="145">
        <f>AM40-AL40</f>
        <v>23362.5</v>
      </c>
      <c r="AL40" s="354">
        <v>24203.78</v>
      </c>
      <c r="AM40" s="384">
        <v>47566.28</v>
      </c>
      <c r="AN40" s="351">
        <v>23362.5</v>
      </c>
      <c r="AO40" s="347">
        <f t="shared" si="11"/>
        <v>6481.439999999999</v>
      </c>
      <c r="AP40" s="347">
        <v>29843.94</v>
      </c>
      <c r="AQ40" s="297" t="s">
        <v>1070</v>
      </c>
    </row>
    <row r="41" spans="1:43" s="309" customFormat="1" ht="30" customHeight="1">
      <c r="A41" s="320" t="s">
        <v>1028</v>
      </c>
      <c r="B41" s="300" t="s">
        <v>1020</v>
      </c>
      <c r="C41" s="308" t="s">
        <v>14</v>
      </c>
      <c r="D41" s="308" t="s">
        <v>1029</v>
      </c>
      <c r="E41" s="308" t="s">
        <v>1037</v>
      </c>
      <c r="F41" s="317">
        <v>44622</v>
      </c>
      <c r="G41" s="347">
        <f>I41-H41</f>
        <v>11484.55</v>
      </c>
      <c r="H41" s="347">
        <v>2250.86</v>
      </c>
      <c r="I41" s="347">
        <v>13735.41</v>
      </c>
      <c r="J41" s="347">
        <f>L41-K41</f>
        <v>4519.110000000001</v>
      </c>
      <c r="K41" s="347">
        <v>1697.73</v>
      </c>
      <c r="L41" s="347">
        <v>6216.84</v>
      </c>
      <c r="M41" s="347">
        <v>4519.11</v>
      </c>
      <c r="N41" s="347">
        <f>O41-M41</f>
        <v>906.2000000000007</v>
      </c>
      <c r="O41" s="351">
        <v>5425.31</v>
      </c>
      <c r="P41" s="351">
        <v>4557.44</v>
      </c>
      <c r="Q41" s="347">
        <f>R41-P41</f>
        <v>912.6000000000004</v>
      </c>
      <c r="R41" s="351">
        <v>5470.04</v>
      </c>
      <c r="S41" s="346">
        <v>4600.91</v>
      </c>
      <c r="T41" s="346">
        <f t="shared" si="12"/>
        <v>919.8600000000006</v>
      </c>
      <c r="U41" s="346">
        <v>5520.77</v>
      </c>
      <c r="V41" s="346">
        <v>4600.91</v>
      </c>
      <c r="W41" s="347">
        <f t="shared" si="13"/>
        <v>919.8600000000006</v>
      </c>
      <c r="X41" s="346">
        <v>5520.77</v>
      </c>
      <c r="Y41" s="351">
        <v>2913.91</v>
      </c>
      <c r="Z41" s="347">
        <f t="shared" si="14"/>
        <v>582.5799999999999</v>
      </c>
      <c r="AA41" s="351">
        <v>3496.49</v>
      </c>
      <c r="AB41" s="351" t="s">
        <v>1070</v>
      </c>
      <c r="AC41" s="354" t="s">
        <v>1070</v>
      </c>
      <c r="AD41" s="351" t="s">
        <v>1070</v>
      </c>
      <c r="AE41" s="351" t="s">
        <v>1070</v>
      </c>
      <c r="AF41" s="354" t="s">
        <v>1070</v>
      </c>
      <c r="AG41" s="351" t="s">
        <v>1070</v>
      </c>
      <c r="AH41" s="145" t="s">
        <v>1070</v>
      </c>
      <c r="AI41" s="354" t="s">
        <v>1070</v>
      </c>
      <c r="AJ41" s="351" t="s">
        <v>1070</v>
      </c>
      <c r="AK41" s="145" t="s">
        <v>1070</v>
      </c>
      <c r="AL41" s="354" t="s">
        <v>1070</v>
      </c>
      <c r="AM41" s="351" t="s">
        <v>1070</v>
      </c>
      <c r="AN41" s="145" t="s">
        <v>1070</v>
      </c>
      <c r="AO41" s="354" t="s">
        <v>1070</v>
      </c>
      <c r="AP41" s="354" t="s">
        <v>1070</v>
      </c>
      <c r="AQ41" s="297" t="s">
        <v>1125</v>
      </c>
    </row>
    <row r="42" spans="1:43" s="309" customFormat="1" ht="30" customHeight="1">
      <c r="A42" s="320" t="s">
        <v>1028</v>
      </c>
      <c r="B42" s="300" t="s">
        <v>920</v>
      </c>
      <c r="C42" s="308" t="s">
        <v>14</v>
      </c>
      <c r="D42" s="308" t="s">
        <v>1029</v>
      </c>
      <c r="E42" s="308" t="s">
        <v>1046</v>
      </c>
      <c r="F42" s="301">
        <v>44636</v>
      </c>
      <c r="G42" s="347">
        <v>2341.13</v>
      </c>
      <c r="H42" s="347">
        <f>I42-G42</f>
        <v>706.4200000000001</v>
      </c>
      <c r="I42" s="347">
        <v>3047.55</v>
      </c>
      <c r="J42" s="347">
        <v>2445.06</v>
      </c>
      <c r="K42" s="347">
        <f>L42-J42</f>
        <v>706.44</v>
      </c>
      <c r="L42" s="347">
        <v>3151.5</v>
      </c>
      <c r="M42" s="347">
        <v>2483.46</v>
      </c>
      <c r="N42" s="347">
        <f>O42-M42</f>
        <v>706.44</v>
      </c>
      <c r="O42" s="351">
        <v>3189.9</v>
      </c>
      <c r="P42" s="351">
        <v>3255.5</v>
      </c>
      <c r="Q42" s="347">
        <f>R42-P42</f>
        <v>989.75</v>
      </c>
      <c r="R42" s="351">
        <v>4245.25</v>
      </c>
      <c r="S42" s="346">
        <v>2676.17</v>
      </c>
      <c r="T42" s="346">
        <f t="shared" si="12"/>
        <v>776.6799999999998</v>
      </c>
      <c r="U42" s="346">
        <v>3452.85</v>
      </c>
      <c r="V42" s="351">
        <v>2666.57</v>
      </c>
      <c r="W42" s="351">
        <f t="shared" si="13"/>
        <v>776.6799999999998</v>
      </c>
      <c r="X42" s="351">
        <v>3443.25</v>
      </c>
      <c r="Y42" s="351">
        <v>1634.34</v>
      </c>
      <c r="Z42" s="347">
        <f t="shared" si="14"/>
        <v>476.0400000000002</v>
      </c>
      <c r="AA42" s="351">
        <v>2110.38</v>
      </c>
      <c r="AB42" s="351" t="s">
        <v>1070</v>
      </c>
      <c r="AC42" s="354" t="s">
        <v>1070</v>
      </c>
      <c r="AD42" s="351" t="s">
        <v>1070</v>
      </c>
      <c r="AE42" s="145" t="s">
        <v>1070</v>
      </c>
      <c r="AF42" s="354" t="s">
        <v>1070</v>
      </c>
      <c r="AG42" s="351" t="s">
        <v>1070</v>
      </c>
      <c r="AH42" s="145" t="s">
        <v>1070</v>
      </c>
      <c r="AI42" s="354" t="s">
        <v>1070</v>
      </c>
      <c r="AJ42" s="351" t="s">
        <v>1070</v>
      </c>
      <c r="AK42" s="145" t="s">
        <v>1070</v>
      </c>
      <c r="AL42" s="354" t="s">
        <v>1070</v>
      </c>
      <c r="AM42" s="351" t="s">
        <v>1070</v>
      </c>
      <c r="AN42" s="145" t="s">
        <v>1070</v>
      </c>
      <c r="AO42" s="354" t="s">
        <v>1070</v>
      </c>
      <c r="AP42" s="354" t="s">
        <v>1070</v>
      </c>
      <c r="AQ42" s="297" t="s">
        <v>1125</v>
      </c>
    </row>
    <row r="43" spans="1:43" s="313" customFormat="1" ht="30" customHeight="1">
      <c r="A43" s="299" t="s">
        <v>961</v>
      </c>
      <c r="B43" s="300" t="s">
        <v>917</v>
      </c>
      <c r="C43" s="300" t="s">
        <v>1115</v>
      </c>
      <c r="D43" s="300" t="s">
        <v>954</v>
      </c>
      <c r="E43" s="322" t="s">
        <v>1107</v>
      </c>
      <c r="F43" s="301">
        <v>34335</v>
      </c>
      <c r="G43" s="350">
        <v>14286.28</v>
      </c>
      <c r="H43" s="347">
        <f>I43-G43</f>
        <v>5715.9400000000005</v>
      </c>
      <c r="I43" s="347">
        <v>20002.22</v>
      </c>
      <c r="J43" s="350">
        <v>14286.28</v>
      </c>
      <c r="K43" s="347">
        <f>L43-J43</f>
        <v>5715.9400000000005</v>
      </c>
      <c r="L43" s="347">
        <v>20002.22</v>
      </c>
      <c r="M43" s="350">
        <v>14286.28</v>
      </c>
      <c r="N43" s="347">
        <f>O43-M43</f>
        <v>5715.9400000000005</v>
      </c>
      <c r="O43" s="351">
        <v>20002.22</v>
      </c>
      <c r="P43" s="347">
        <v>14286.28</v>
      </c>
      <c r="Q43" s="347">
        <f>R43-P43</f>
        <v>5715.9400000000005</v>
      </c>
      <c r="R43" s="351">
        <v>20002.22</v>
      </c>
      <c r="S43" s="347">
        <v>14286.28</v>
      </c>
      <c r="T43" s="346">
        <f aca="true" t="shared" si="15" ref="T43:T48">U43-S43</f>
        <v>5715.9400000000005</v>
      </c>
      <c r="U43" s="346">
        <v>20002.22</v>
      </c>
      <c r="V43" s="347">
        <v>15158.75</v>
      </c>
      <c r="W43" s="347">
        <f>X43-V43</f>
        <v>6001.73</v>
      </c>
      <c r="X43" s="351">
        <v>21160.48</v>
      </c>
      <c r="Y43" s="347">
        <v>14690.89</v>
      </c>
      <c r="Z43" s="347">
        <f>AA43-Y43</f>
        <v>5858.84</v>
      </c>
      <c r="AA43" s="347">
        <v>20549.73</v>
      </c>
      <c r="AB43" s="362">
        <v>15140.16</v>
      </c>
      <c r="AC43" s="362">
        <f>AD43-AB43</f>
        <v>6046.9000000000015</v>
      </c>
      <c r="AD43" s="362">
        <v>21187.06</v>
      </c>
      <c r="AE43" s="362">
        <v>15140.16</v>
      </c>
      <c r="AF43" s="347">
        <f>AG43-AE43</f>
        <v>6046.9000000000015</v>
      </c>
      <c r="AG43" s="347">
        <v>21187.06</v>
      </c>
      <c r="AH43" s="350">
        <v>15140.16</v>
      </c>
      <c r="AI43" s="350">
        <f>AJ43-AH43</f>
        <v>6046.9000000000015</v>
      </c>
      <c r="AJ43" s="350">
        <v>21187.06</v>
      </c>
      <c r="AK43" s="350">
        <v>15140.16</v>
      </c>
      <c r="AL43" s="350">
        <f>AM43-AK43</f>
        <v>6046.9000000000015</v>
      </c>
      <c r="AM43" s="350">
        <v>21187.06</v>
      </c>
      <c r="AN43" s="347">
        <v>15140.16</v>
      </c>
      <c r="AO43" s="347">
        <f>AP43-AN43</f>
        <v>6046.9000000000015</v>
      </c>
      <c r="AP43" s="347">
        <v>21187.06</v>
      </c>
      <c r="AQ43" s="297" t="s">
        <v>1070</v>
      </c>
    </row>
    <row r="44" spans="1:43" s="313" customFormat="1" ht="30" customHeight="1">
      <c r="A44" s="299" t="s">
        <v>1085</v>
      </c>
      <c r="B44" s="300" t="s">
        <v>964</v>
      </c>
      <c r="C44" s="300" t="s">
        <v>14</v>
      </c>
      <c r="D44" s="300" t="s">
        <v>1086</v>
      </c>
      <c r="E44" s="322" t="s">
        <v>1087</v>
      </c>
      <c r="F44" s="301">
        <v>45070</v>
      </c>
      <c r="G44" s="346" t="s">
        <v>881</v>
      </c>
      <c r="H44" s="346" t="s">
        <v>881</v>
      </c>
      <c r="I44" s="346" t="s">
        <v>881</v>
      </c>
      <c r="J44" s="346" t="s">
        <v>881</v>
      </c>
      <c r="K44" s="346" t="s">
        <v>881</v>
      </c>
      <c r="L44" s="346" t="s">
        <v>881</v>
      </c>
      <c r="M44" s="346" t="s">
        <v>881</v>
      </c>
      <c r="N44" s="346" t="s">
        <v>881</v>
      </c>
      <c r="O44" s="346" t="s">
        <v>881</v>
      </c>
      <c r="P44" s="346" t="s">
        <v>881</v>
      </c>
      <c r="Q44" s="346" t="s">
        <v>881</v>
      </c>
      <c r="R44" s="346" t="s">
        <v>881</v>
      </c>
      <c r="S44" s="346">
        <v>4244.3</v>
      </c>
      <c r="T44" s="346">
        <f t="shared" si="15"/>
        <v>506.8800000000001</v>
      </c>
      <c r="U44" s="346">
        <v>4751.18</v>
      </c>
      <c r="V44" s="347">
        <v>5265.27</v>
      </c>
      <c r="W44" s="347">
        <f>X44-V44</f>
        <v>633.8799999999992</v>
      </c>
      <c r="X44" s="351">
        <v>5899.15</v>
      </c>
      <c r="Y44" s="347">
        <v>4797.63</v>
      </c>
      <c r="Z44" s="347">
        <f>AA44-Y44</f>
        <v>560.9200000000001</v>
      </c>
      <c r="AA44" s="347">
        <v>5358.55</v>
      </c>
      <c r="AB44" s="362">
        <v>4886.23</v>
      </c>
      <c r="AC44" s="362">
        <f>AD44-AB44</f>
        <v>560.9200000000001</v>
      </c>
      <c r="AD44" s="362">
        <v>5447.15</v>
      </c>
      <c r="AE44" s="347"/>
      <c r="AF44" s="347"/>
      <c r="AG44" s="347"/>
      <c r="AH44" s="350"/>
      <c r="AI44" s="350"/>
      <c r="AJ44" s="350"/>
      <c r="AK44" s="350"/>
      <c r="AL44" s="350"/>
      <c r="AM44" s="350"/>
      <c r="AN44" s="347"/>
      <c r="AO44" s="347"/>
      <c r="AP44" s="347"/>
      <c r="AQ44" s="297" t="s">
        <v>986</v>
      </c>
    </row>
    <row r="45" spans="1:43" s="309" customFormat="1" ht="30" customHeight="1">
      <c r="A45" s="299" t="s">
        <v>962</v>
      </c>
      <c r="B45" s="300" t="s">
        <v>917</v>
      </c>
      <c r="C45" s="300" t="s">
        <v>918</v>
      </c>
      <c r="D45" s="300" t="s">
        <v>919</v>
      </c>
      <c r="E45" s="358" t="s">
        <v>1106</v>
      </c>
      <c r="F45" s="317">
        <v>42736</v>
      </c>
      <c r="G45" s="347">
        <v>11636.14</v>
      </c>
      <c r="H45" s="347">
        <f>I45-G45</f>
        <v>4606.560000000001</v>
      </c>
      <c r="I45" s="351">
        <v>16242.7</v>
      </c>
      <c r="J45" s="347">
        <v>11636.14</v>
      </c>
      <c r="K45" s="347">
        <f>L45-J45</f>
        <v>4606.560000000001</v>
      </c>
      <c r="L45" s="351">
        <v>16242.7</v>
      </c>
      <c r="M45" s="347">
        <v>11636.14</v>
      </c>
      <c r="N45" s="347">
        <f>O45-M45</f>
        <v>4606.560000000001</v>
      </c>
      <c r="O45" s="351">
        <v>16242.7</v>
      </c>
      <c r="P45" s="347">
        <v>11636.14</v>
      </c>
      <c r="Q45" s="347">
        <f>R45-P45</f>
        <v>4606.560000000001</v>
      </c>
      <c r="R45" s="351">
        <v>16242.7</v>
      </c>
      <c r="S45" s="347">
        <v>11636.14</v>
      </c>
      <c r="T45" s="346">
        <f t="shared" si="15"/>
        <v>4606.560000000001</v>
      </c>
      <c r="U45" s="346">
        <v>16242.7</v>
      </c>
      <c r="V45" s="347">
        <v>12376.11</v>
      </c>
      <c r="W45" s="347">
        <f>X45-V45</f>
        <v>4836.889999999999</v>
      </c>
      <c r="X45" s="351">
        <v>17213</v>
      </c>
      <c r="Y45" s="347">
        <v>12669.5</v>
      </c>
      <c r="Z45" s="347">
        <f>AA45-Y45</f>
        <v>4026.720000000001</v>
      </c>
      <c r="AA45" s="347">
        <v>16696.22</v>
      </c>
      <c r="AB45" s="362">
        <v>12336.57</v>
      </c>
      <c r="AC45" s="362">
        <f>AD45-AB45</f>
        <v>4873.290000000001</v>
      </c>
      <c r="AD45" s="362">
        <v>17209.86</v>
      </c>
      <c r="AE45" s="362">
        <v>12336.57</v>
      </c>
      <c r="AF45" s="347">
        <f>AG45-AE45</f>
        <v>4873.290000000001</v>
      </c>
      <c r="AG45" s="347">
        <v>17209.86</v>
      </c>
      <c r="AH45" s="350">
        <v>12336.57</v>
      </c>
      <c r="AI45" s="350">
        <f>AJ45-AH45</f>
        <v>4873.290000000001</v>
      </c>
      <c r="AJ45" s="350">
        <v>17209.86</v>
      </c>
      <c r="AK45" s="350">
        <v>12336.57</v>
      </c>
      <c r="AL45" s="350">
        <f>AM45-AK45</f>
        <v>4873.290000000001</v>
      </c>
      <c r="AM45" s="350">
        <v>17209.86</v>
      </c>
      <c r="AN45" s="347">
        <v>12336.57</v>
      </c>
      <c r="AO45" s="347">
        <f>AP45-AN45</f>
        <v>4873.290000000001</v>
      </c>
      <c r="AP45" s="347">
        <v>17209.86</v>
      </c>
      <c r="AQ45" s="297" t="s">
        <v>1070</v>
      </c>
    </row>
    <row r="46" spans="1:43" s="309" customFormat="1" ht="30" customHeight="1">
      <c r="A46" s="299" t="s">
        <v>963</v>
      </c>
      <c r="B46" s="300" t="s">
        <v>964</v>
      </c>
      <c r="C46" s="300" t="s">
        <v>4</v>
      </c>
      <c r="D46" s="300" t="s">
        <v>675</v>
      </c>
      <c r="E46" s="300" t="s">
        <v>739</v>
      </c>
      <c r="F46" s="317">
        <v>41640</v>
      </c>
      <c r="G46" s="351">
        <f>I46-H46</f>
        <v>9602.060000000001</v>
      </c>
      <c r="H46" s="347">
        <v>1968.97</v>
      </c>
      <c r="I46" s="351">
        <v>11571.03</v>
      </c>
      <c r="J46" s="351">
        <f>L46-K46</f>
        <v>9227.060000000001</v>
      </c>
      <c r="K46" s="347">
        <v>1968.97</v>
      </c>
      <c r="L46" s="351">
        <v>11196.03</v>
      </c>
      <c r="M46" s="347">
        <v>9758.31</v>
      </c>
      <c r="N46" s="347">
        <v>1968.97</v>
      </c>
      <c r="O46" s="351">
        <f>M46+N46</f>
        <v>11727.279999999999</v>
      </c>
      <c r="P46" s="347">
        <v>10302.55</v>
      </c>
      <c r="Q46" s="347">
        <v>2087.11</v>
      </c>
      <c r="R46" s="351">
        <f>P46+Q46</f>
        <v>12389.66</v>
      </c>
      <c r="S46" s="346">
        <v>10349.97</v>
      </c>
      <c r="T46" s="346">
        <f t="shared" si="15"/>
        <v>2097.84</v>
      </c>
      <c r="U46" s="346">
        <v>12447.81</v>
      </c>
      <c r="V46" s="346">
        <v>10349.97</v>
      </c>
      <c r="W46" s="347">
        <f>X46-V46</f>
        <v>2097.84</v>
      </c>
      <c r="X46" s="351">
        <v>12447.81</v>
      </c>
      <c r="Y46" s="347">
        <v>10349.97</v>
      </c>
      <c r="Z46" s="347">
        <f>AA46-Y46</f>
        <v>2097.870000000001</v>
      </c>
      <c r="AA46" s="351">
        <v>12447.84</v>
      </c>
      <c r="AB46" s="362">
        <v>10349.97</v>
      </c>
      <c r="AC46" s="362">
        <f>AD46-AB46</f>
        <v>2097.84</v>
      </c>
      <c r="AD46" s="362">
        <v>12447.81</v>
      </c>
      <c r="AE46" s="347"/>
      <c r="AF46" s="347"/>
      <c r="AG46" s="351"/>
      <c r="AH46" s="347"/>
      <c r="AI46" s="347"/>
      <c r="AJ46" s="351"/>
      <c r="AK46" s="389">
        <f>AM46-AL46</f>
        <v>10349.97</v>
      </c>
      <c r="AL46" s="390">
        <v>2097.84</v>
      </c>
      <c r="AM46" s="389">
        <v>12447.81</v>
      </c>
      <c r="AN46" s="347">
        <v>13570.79</v>
      </c>
      <c r="AO46" s="347">
        <v>13267.92</v>
      </c>
      <c r="AP46" s="391">
        <f>AN46+AO46</f>
        <v>26838.71</v>
      </c>
      <c r="AQ46" s="297" t="s">
        <v>986</v>
      </c>
    </row>
    <row r="47" spans="1:43" s="309" customFormat="1" ht="30" customHeight="1">
      <c r="A47" s="344" t="s">
        <v>1061</v>
      </c>
      <c r="B47" s="323" t="s">
        <v>920</v>
      </c>
      <c r="C47" s="324" t="s">
        <v>14</v>
      </c>
      <c r="D47" s="324" t="s">
        <v>1062</v>
      </c>
      <c r="E47" s="324" t="s">
        <v>1063</v>
      </c>
      <c r="F47" s="325">
        <v>44789</v>
      </c>
      <c r="G47" s="347">
        <v>2292.14</v>
      </c>
      <c r="H47" s="347">
        <f>I47-G47</f>
        <v>698.21</v>
      </c>
      <c r="I47" s="347">
        <v>2990.35</v>
      </c>
      <c r="J47" s="347">
        <v>3550.98</v>
      </c>
      <c r="K47" s="347">
        <f>L47-J47</f>
        <v>1235.94</v>
      </c>
      <c r="L47" s="347">
        <v>4786.92</v>
      </c>
      <c r="M47" s="347">
        <v>2994.43</v>
      </c>
      <c r="N47" s="347">
        <f>O47-M47</f>
        <v>970.19</v>
      </c>
      <c r="O47" s="351">
        <v>3964.62</v>
      </c>
      <c r="P47" s="347">
        <v>2923.93</v>
      </c>
      <c r="Q47" s="347">
        <f>R47-P47</f>
        <v>963.3000000000002</v>
      </c>
      <c r="R47" s="347">
        <v>3887.23</v>
      </c>
      <c r="S47" s="346">
        <v>2960.91</v>
      </c>
      <c r="T47" s="346">
        <f t="shared" si="15"/>
        <v>962.71</v>
      </c>
      <c r="U47" s="346">
        <v>3923.62</v>
      </c>
      <c r="V47" s="347">
        <v>2951.31</v>
      </c>
      <c r="W47" s="347">
        <f>X47-V47</f>
        <v>962.71</v>
      </c>
      <c r="X47" s="347">
        <v>3914.02</v>
      </c>
      <c r="Y47" s="347">
        <v>2951.31</v>
      </c>
      <c r="Z47" s="347">
        <f>AA47-Y47</f>
        <v>962.71</v>
      </c>
      <c r="AA47" s="347">
        <v>3914.02</v>
      </c>
      <c r="AB47" s="347" t="s">
        <v>1070</v>
      </c>
      <c r="AC47" s="338" t="s">
        <v>1070</v>
      </c>
      <c r="AD47" s="354" t="s">
        <v>1070</v>
      </c>
      <c r="AE47" s="354" t="s">
        <v>1070</v>
      </c>
      <c r="AF47" s="338" t="s">
        <v>1070</v>
      </c>
      <c r="AG47" s="448" t="s">
        <v>1070</v>
      </c>
      <c r="AH47" s="354" t="s">
        <v>1070</v>
      </c>
      <c r="AI47" s="338" t="s">
        <v>1070</v>
      </c>
      <c r="AJ47" s="448" t="s">
        <v>1070</v>
      </c>
      <c r="AK47" s="354" t="s">
        <v>1070</v>
      </c>
      <c r="AL47" s="338" t="s">
        <v>1070</v>
      </c>
      <c r="AM47" s="448" t="s">
        <v>1070</v>
      </c>
      <c r="AN47" s="350" t="s">
        <v>1070</v>
      </c>
      <c r="AO47" s="350" t="s">
        <v>1070</v>
      </c>
      <c r="AP47" s="350" t="s">
        <v>1070</v>
      </c>
      <c r="AQ47" s="297" t="s">
        <v>1108</v>
      </c>
    </row>
    <row r="48" spans="1:43" s="309" customFormat="1" ht="30" customHeight="1">
      <c r="A48" s="299" t="s">
        <v>965</v>
      </c>
      <c r="B48" s="300" t="s">
        <v>950</v>
      </c>
      <c r="C48" s="300" t="s">
        <v>4</v>
      </c>
      <c r="D48" s="300" t="s">
        <v>966</v>
      </c>
      <c r="E48" s="300" t="s">
        <v>967</v>
      </c>
      <c r="F48" s="301" t="s">
        <v>1030</v>
      </c>
      <c r="G48" s="351">
        <f>I48-H48</f>
        <v>18609.94</v>
      </c>
      <c r="H48" s="347">
        <v>1457.99</v>
      </c>
      <c r="I48" s="347">
        <v>20067.93</v>
      </c>
      <c r="J48" s="347">
        <v>15968.05</v>
      </c>
      <c r="K48" s="347">
        <f>L48-J48</f>
        <v>1246.6399999999994</v>
      </c>
      <c r="L48" s="351">
        <v>17214.69</v>
      </c>
      <c r="M48" s="347">
        <v>15968.05</v>
      </c>
      <c r="N48" s="347">
        <f>O48-M48</f>
        <v>11912.369999999999</v>
      </c>
      <c r="O48" s="351">
        <v>27880.42</v>
      </c>
      <c r="P48" s="347">
        <v>16838.23</v>
      </c>
      <c r="Q48" s="351">
        <f>R48-P48</f>
        <v>1316.25</v>
      </c>
      <c r="R48" s="351">
        <v>18154.48</v>
      </c>
      <c r="S48" s="346">
        <v>5974.85</v>
      </c>
      <c r="T48" s="346">
        <f t="shared" si="15"/>
        <v>8705.84</v>
      </c>
      <c r="U48" s="346">
        <v>14680.69</v>
      </c>
      <c r="V48" s="347" t="s">
        <v>1070</v>
      </c>
      <c r="W48" s="347" t="s">
        <v>1070</v>
      </c>
      <c r="X48" s="347" t="s">
        <v>1070</v>
      </c>
      <c r="Y48" s="347" t="s">
        <v>1070</v>
      </c>
      <c r="Z48" s="347" t="s">
        <v>1070</v>
      </c>
      <c r="AA48" s="347" t="s">
        <v>1070</v>
      </c>
      <c r="AB48" s="347" t="s">
        <v>1070</v>
      </c>
      <c r="AC48" s="347" t="s">
        <v>1070</v>
      </c>
      <c r="AD48" s="347" t="s">
        <v>1070</v>
      </c>
      <c r="AE48" s="347" t="s">
        <v>1070</v>
      </c>
      <c r="AF48" s="347" t="s">
        <v>1070</v>
      </c>
      <c r="AG48" s="347" t="s">
        <v>1070</v>
      </c>
      <c r="AH48" s="347" t="s">
        <v>1070</v>
      </c>
      <c r="AI48" s="347" t="s">
        <v>1070</v>
      </c>
      <c r="AJ48" s="347" t="s">
        <v>1070</v>
      </c>
      <c r="AK48" s="347" t="s">
        <v>1070</v>
      </c>
      <c r="AL48" s="347" t="s">
        <v>1070</v>
      </c>
      <c r="AM48" s="347" t="s">
        <v>1070</v>
      </c>
      <c r="AN48" s="347" t="s">
        <v>1070</v>
      </c>
      <c r="AO48" s="347" t="s">
        <v>1070</v>
      </c>
      <c r="AP48" s="347" t="s">
        <v>1070</v>
      </c>
      <c r="AQ48" s="349" t="s">
        <v>1092</v>
      </c>
    </row>
    <row r="49" spans="1:43" s="309" customFormat="1" ht="30" customHeight="1">
      <c r="A49" s="366" t="s">
        <v>794</v>
      </c>
      <c r="B49" s="300" t="s">
        <v>920</v>
      </c>
      <c r="C49" s="308" t="s">
        <v>4</v>
      </c>
      <c r="D49" s="308" t="s">
        <v>1059</v>
      </c>
      <c r="E49" s="308" t="s">
        <v>1060</v>
      </c>
      <c r="F49" s="301">
        <v>44770</v>
      </c>
      <c r="G49" s="347">
        <v>7277.69</v>
      </c>
      <c r="H49" s="347">
        <f>I49-G49</f>
        <v>3771.000000000001</v>
      </c>
      <c r="I49" s="347">
        <v>11048.69</v>
      </c>
      <c r="J49" s="347">
        <v>7277.69</v>
      </c>
      <c r="K49" s="347">
        <f>L49-J49</f>
        <v>3848.4800000000005</v>
      </c>
      <c r="L49" s="347">
        <v>11126.17</v>
      </c>
      <c r="M49" s="347">
        <v>7277.69</v>
      </c>
      <c r="N49" s="347">
        <f>O49-M49</f>
        <v>3848.4800000000005</v>
      </c>
      <c r="O49" s="351">
        <v>11126.17</v>
      </c>
      <c r="P49" s="347">
        <v>7277.69</v>
      </c>
      <c r="Q49" s="347">
        <f>R49-P49</f>
        <v>3848.4800000000005</v>
      </c>
      <c r="R49" s="351">
        <v>11126.17</v>
      </c>
      <c r="S49" s="346">
        <v>6573.4</v>
      </c>
      <c r="T49" s="346">
        <f>U49-S49</f>
        <v>3547.300000000001</v>
      </c>
      <c r="U49" s="346">
        <v>10120.7</v>
      </c>
      <c r="V49" s="347" t="s">
        <v>1070</v>
      </c>
      <c r="W49" s="347" t="s">
        <v>1070</v>
      </c>
      <c r="X49" s="347" t="s">
        <v>1070</v>
      </c>
      <c r="Y49" s="347" t="s">
        <v>1070</v>
      </c>
      <c r="Z49" s="347" t="s">
        <v>1070</v>
      </c>
      <c r="AA49" s="347" t="s">
        <v>1070</v>
      </c>
      <c r="AB49" s="347" t="s">
        <v>1070</v>
      </c>
      <c r="AC49" s="347" t="s">
        <v>1070</v>
      </c>
      <c r="AD49" s="347" t="s">
        <v>1070</v>
      </c>
      <c r="AE49" s="347" t="s">
        <v>1070</v>
      </c>
      <c r="AF49" s="347" t="s">
        <v>1070</v>
      </c>
      <c r="AG49" s="347" t="s">
        <v>1070</v>
      </c>
      <c r="AH49" s="347" t="s">
        <v>1070</v>
      </c>
      <c r="AI49" s="347" t="s">
        <v>1070</v>
      </c>
      <c r="AJ49" s="347" t="s">
        <v>1070</v>
      </c>
      <c r="AK49" s="347" t="s">
        <v>1070</v>
      </c>
      <c r="AL49" s="347" t="s">
        <v>1070</v>
      </c>
      <c r="AM49" s="347" t="s">
        <v>1070</v>
      </c>
      <c r="AN49" s="347" t="s">
        <v>1070</v>
      </c>
      <c r="AO49" s="347" t="s">
        <v>1070</v>
      </c>
      <c r="AP49" s="347" t="s">
        <v>1070</v>
      </c>
      <c r="AQ49" s="349" t="s">
        <v>1129</v>
      </c>
    </row>
    <row r="50" spans="1:43" s="309" customFormat="1" ht="30" customHeight="1">
      <c r="A50" s="365" t="s">
        <v>24</v>
      </c>
      <c r="B50" s="300" t="s">
        <v>950</v>
      </c>
      <c r="C50" s="308" t="s">
        <v>4</v>
      </c>
      <c r="D50" s="308" t="s">
        <v>1100</v>
      </c>
      <c r="E50" s="308" t="s">
        <v>1101</v>
      </c>
      <c r="F50" s="301">
        <v>45078</v>
      </c>
      <c r="G50" s="347" t="s">
        <v>1070</v>
      </c>
      <c r="H50" s="347" t="s">
        <v>1070</v>
      </c>
      <c r="I50" s="347" t="s">
        <v>1070</v>
      </c>
      <c r="J50" s="347" t="s">
        <v>1070</v>
      </c>
      <c r="K50" s="347" t="s">
        <v>1070</v>
      </c>
      <c r="L50" s="347" t="s">
        <v>1070</v>
      </c>
      <c r="M50" s="347" t="s">
        <v>1070</v>
      </c>
      <c r="N50" s="347" t="s">
        <v>1070</v>
      </c>
      <c r="O50" s="351" t="s">
        <v>1070</v>
      </c>
      <c r="P50" s="347" t="s">
        <v>1070</v>
      </c>
      <c r="Q50" s="347" t="s">
        <v>1070</v>
      </c>
      <c r="R50" s="351" t="s">
        <v>1070</v>
      </c>
      <c r="S50" s="346" t="s">
        <v>1070</v>
      </c>
      <c r="T50" s="346" t="s">
        <v>1070</v>
      </c>
      <c r="U50" s="346" t="s">
        <v>1070</v>
      </c>
      <c r="V50" s="347">
        <f>X50-W50</f>
        <v>15245.57</v>
      </c>
      <c r="W50" s="347">
        <v>1219.66</v>
      </c>
      <c r="X50" s="347">
        <v>16465.23</v>
      </c>
      <c r="Y50" s="347">
        <v>15773.57</v>
      </c>
      <c r="Z50" s="347">
        <f>AA50-Y50</f>
        <v>1219.6599999999999</v>
      </c>
      <c r="AA50" s="347">
        <v>16993.23</v>
      </c>
      <c r="AB50" s="347" t="s">
        <v>1070</v>
      </c>
      <c r="AC50" s="347" t="s">
        <v>1070</v>
      </c>
      <c r="AD50" s="347" t="s">
        <v>1070</v>
      </c>
      <c r="AE50" s="347" t="s">
        <v>1070</v>
      </c>
      <c r="AF50" s="347" t="s">
        <v>1070</v>
      </c>
      <c r="AG50" s="347" t="s">
        <v>1070</v>
      </c>
      <c r="AH50" s="347" t="s">
        <v>1070</v>
      </c>
      <c r="AI50" s="347" t="s">
        <v>1070</v>
      </c>
      <c r="AJ50" s="347" t="s">
        <v>1070</v>
      </c>
      <c r="AK50" s="347" t="s">
        <v>1070</v>
      </c>
      <c r="AL50" s="347" t="s">
        <v>1070</v>
      </c>
      <c r="AM50" s="347" t="s">
        <v>1070</v>
      </c>
      <c r="AN50" s="347" t="s">
        <v>1070</v>
      </c>
      <c r="AO50" s="347" t="s">
        <v>1070</v>
      </c>
      <c r="AP50" s="347" t="s">
        <v>1070</v>
      </c>
      <c r="AQ50" s="349" t="s">
        <v>1120</v>
      </c>
    </row>
    <row r="51" spans="1:43" s="309" customFormat="1" ht="30" customHeight="1">
      <c r="A51" s="378" t="s">
        <v>24</v>
      </c>
      <c r="B51" s="300" t="s">
        <v>950</v>
      </c>
      <c r="C51" s="308" t="s">
        <v>28</v>
      </c>
      <c r="D51" s="308" t="s">
        <v>1100</v>
      </c>
      <c r="E51" s="308" t="s">
        <v>1101</v>
      </c>
      <c r="F51" s="301">
        <v>45139</v>
      </c>
      <c r="G51" s="347" t="s">
        <v>1070</v>
      </c>
      <c r="H51" s="347" t="s">
        <v>1070</v>
      </c>
      <c r="I51" s="347" t="s">
        <v>1070</v>
      </c>
      <c r="J51" s="347" t="s">
        <v>1070</v>
      </c>
      <c r="K51" s="347" t="s">
        <v>1070</v>
      </c>
      <c r="L51" s="347" t="s">
        <v>1070</v>
      </c>
      <c r="M51" s="347" t="s">
        <v>1070</v>
      </c>
      <c r="N51" s="347" t="s">
        <v>1070</v>
      </c>
      <c r="O51" s="351" t="s">
        <v>1070</v>
      </c>
      <c r="P51" s="347" t="s">
        <v>1070</v>
      </c>
      <c r="Q51" s="347" t="s">
        <v>1070</v>
      </c>
      <c r="R51" s="351" t="s">
        <v>1070</v>
      </c>
      <c r="S51" s="346" t="s">
        <v>1070</v>
      </c>
      <c r="T51" s="346" t="s">
        <v>1070</v>
      </c>
      <c r="U51" s="346" t="s">
        <v>1070</v>
      </c>
      <c r="V51" s="347" t="s">
        <v>1070</v>
      </c>
      <c r="W51" s="347" t="s">
        <v>1070</v>
      </c>
      <c r="X51" s="347" t="s">
        <v>1070</v>
      </c>
      <c r="Y51" s="347" t="s">
        <v>1070</v>
      </c>
      <c r="Z51" s="347" t="s">
        <v>1070</v>
      </c>
      <c r="AA51" s="347" t="s">
        <v>1070</v>
      </c>
      <c r="AB51" s="362">
        <v>19108.7</v>
      </c>
      <c r="AC51" s="362">
        <f>AD51-AB51</f>
        <v>1486.4699999999975</v>
      </c>
      <c r="AD51" s="362">
        <v>20595.17</v>
      </c>
      <c r="AE51" s="347">
        <v>16935.55</v>
      </c>
      <c r="AF51" s="347">
        <f>AG51-AE51</f>
        <v>1272.619999999999</v>
      </c>
      <c r="AG51" s="347">
        <v>18208.17</v>
      </c>
      <c r="AH51" s="347">
        <v>16935.55</v>
      </c>
      <c r="AI51" s="347">
        <f>AJ51-AH51</f>
        <v>1272.619999999999</v>
      </c>
      <c r="AJ51" s="347">
        <v>18208.17</v>
      </c>
      <c r="AK51" s="347">
        <v>16435.55</v>
      </c>
      <c r="AL51" s="347">
        <v>19892.36</v>
      </c>
      <c r="AM51" s="347">
        <v>36327.91</v>
      </c>
      <c r="AN51" s="347">
        <v>16435.55</v>
      </c>
      <c r="AO51" s="347">
        <f>AP51-AN51</f>
        <v>1272.619999999999</v>
      </c>
      <c r="AP51" s="347">
        <v>17708.17</v>
      </c>
      <c r="AQ51" s="297" t="s">
        <v>1070</v>
      </c>
    </row>
    <row r="52" spans="1:43" s="309" customFormat="1" ht="30" customHeight="1">
      <c r="A52" s="299" t="s">
        <v>968</v>
      </c>
      <c r="B52" s="300" t="s">
        <v>969</v>
      </c>
      <c r="C52" s="300" t="s">
        <v>934</v>
      </c>
      <c r="D52" s="300" t="s">
        <v>970</v>
      </c>
      <c r="E52" s="300" t="s">
        <v>801</v>
      </c>
      <c r="F52" s="317">
        <v>44642</v>
      </c>
      <c r="G52" s="347">
        <v>4359.23</v>
      </c>
      <c r="H52" s="347">
        <f>I52-G52</f>
        <v>1875.4000000000005</v>
      </c>
      <c r="I52" s="347">
        <v>6234.63</v>
      </c>
      <c r="J52" s="347">
        <v>4624.72</v>
      </c>
      <c r="K52" s="347">
        <f>L52-J52</f>
        <v>1983.63</v>
      </c>
      <c r="L52" s="347">
        <v>6608.35</v>
      </c>
      <c r="M52" s="347">
        <v>4624.72</v>
      </c>
      <c r="N52" s="347">
        <f>O52-M52</f>
        <v>1983.63</v>
      </c>
      <c r="O52" s="351">
        <v>6608.35</v>
      </c>
      <c r="P52" s="351">
        <v>4677.16</v>
      </c>
      <c r="Q52" s="347">
        <f>R52-P52</f>
        <v>2008.04</v>
      </c>
      <c r="R52" s="381">
        <v>6685.2</v>
      </c>
      <c r="S52" s="346">
        <v>4677.16</v>
      </c>
      <c r="T52" s="346">
        <f>U52-S52</f>
        <v>2008.04</v>
      </c>
      <c r="U52" s="346">
        <v>6685.2</v>
      </c>
      <c r="V52" s="346">
        <v>4677.16</v>
      </c>
      <c r="W52" s="346">
        <f>X52-V52</f>
        <v>4164.9</v>
      </c>
      <c r="X52" s="351">
        <v>8842.06</v>
      </c>
      <c r="Y52" s="346">
        <v>4677.16</v>
      </c>
      <c r="Z52" s="346">
        <f>AA52-Y52</f>
        <v>2008.04</v>
      </c>
      <c r="AA52" s="346">
        <v>6685.2</v>
      </c>
      <c r="AB52" s="346">
        <v>4677.16</v>
      </c>
      <c r="AC52" s="362">
        <f>AD52-AB52</f>
        <v>2008.04</v>
      </c>
      <c r="AD52" s="346">
        <v>6685.2</v>
      </c>
      <c r="AE52" s="346">
        <v>4677.16</v>
      </c>
      <c r="AF52" s="346">
        <f>AG52-AE52</f>
        <v>2008.04</v>
      </c>
      <c r="AG52" s="351">
        <v>6685.2</v>
      </c>
      <c r="AH52" s="346">
        <v>4677.16</v>
      </c>
      <c r="AI52" s="346">
        <f>AJ52-AH52</f>
        <v>2008.04</v>
      </c>
      <c r="AJ52" s="351">
        <v>6685.2</v>
      </c>
      <c r="AK52" s="346">
        <v>4677.16</v>
      </c>
      <c r="AL52" s="350">
        <f>AM52-AK52</f>
        <v>2008.04</v>
      </c>
      <c r="AM52" s="350">
        <v>6685.2</v>
      </c>
      <c r="AN52" s="347">
        <v>9709.83</v>
      </c>
      <c r="AO52" s="347">
        <f>AP52-AN52</f>
        <v>4016.0699999999997</v>
      </c>
      <c r="AP52" s="347">
        <v>13725.9</v>
      </c>
      <c r="AQ52" s="297" t="s">
        <v>1140</v>
      </c>
    </row>
    <row r="53" spans="1:43" s="313" customFormat="1" ht="30" customHeight="1">
      <c r="A53" s="299" t="s">
        <v>411</v>
      </c>
      <c r="B53" s="300" t="s">
        <v>971</v>
      </c>
      <c r="C53" s="300" t="s">
        <v>983</v>
      </c>
      <c r="D53" s="300" t="s">
        <v>677</v>
      </c>
      <c r="E53" s="308" t="s">
        <v>1065</v>
      </c>
      <c r="F53" s="301">
        <v>44835</v>
      </c>
      <c r="G53" s="347">
        <v>3709.02</v>
      </c>
      <c r="H53" s="347">
        <f>I53-G53</f>
        <v>1194.6799999999998</v>
      </c>
      <c r="I53" s="347">
        <v>4903.7</v>
      </c>
      <c r="J53" s="347">
        <v>3709.02</v>
      </c>
      <c r="K53" s="347">
        <f>L53-J53</f>
        <v>1194.6799999999998</v>
      </c>
      <c r="L53" s="347">
        <v>4903.7</v>
      </c>
      <c r="M53" s="347">
        <v>3709.02</v>
      </c>
      <c r="N53" s="347">
        <f>O53-M53</f>
        <v>1194.6799999999998</v>
      </c>
      <c r="O53" s="347">
        <v>4903.7</v>
      </c>
      <c r="P53" s="347">
        <v>3709.02</v>
      </c>
      <c r="Q53" s="347">
        <f>R53-P53</f>
        <v>1194.6799999999998</v>
      </c>
      <c r="R53" s="347">
        <v>4903.7</v>
      </c>
      <c r="S53" s="346">
        <v>4945.32</v>
      </c>
      <c r="T53" s="346">
        <f>U53-S53</f>
        <v>1592.8900000000003</v>
      </c>
      <c r="U53" s="346">
        <v>6538.21</v>
      </c>
      <c r="V53" s="346">
        <v>4945.32</v>
      </c>
      <c r="W53" s="347">
        <f>X53-V53</f>
        <v>1592.8900000000003</v>
      </c>
      <c r="X53" s="347">
        <v>6538.21</v>
      </c>
      <c r="Y53" s="347">
        <v>4945.32</v>
      </c>
      <c r="Z53" s="347">
        <f>AA53-Y53</f>
        <v>1592.8900000000003</v>
      </c>
      <c r="AA53" s="347">
        <v>6538.21</v>
      </c>
      <c r="AB53" s="362">
        <v>4945.32</v>
      </c>
      <c r="AC53" s="362">
        <f>AD53-AB53</f>
        <v>4065.550000000001</v>
      </c>
      <c r="AD53" s="362">
        <v>9010.87</v>
      </c>
      <c r="AE53" s="347">
        <v>4945.32</v>
      </c>
      <c r="AF53" s="347">
        <f>AG53-AE53</f>
        <v>1592.8900000000003</v>
      </c>
      <c r="AG53" s="347">
        <v>6538.21</v>
      </c>
      <c r="AH53" s="347">
        <v>4945.32</v>
      </c>
      <c r="AI53" s="347">
        <f>AJ53-AH53</f>
        <v>1592.8900000000003</v>
      </c>
      <c r="AJ53" s="347">
        <v>6538.21</v>
      </c>
      <c r="AK53" s="347">
        <v>4945.32</v>
      </c>
      <c r="AL53" s="350">
        <f>AM53-AK53</f>
        <v>1592.8900000000003</v>
      </c>
      <c r="AM53" s="350">
        <v>6538.21</v>
      </c>
      <c r="AN53" s="347">
        <v>4945.32</v>
      </c>
      <c r="AO53" s="347">
        <v>5658.44</v>
      </c>
      <c r="AP53" s="347">
        <v>10603.76</v>
      </c>
      <c r="AQ53" s="297" t="s">
        <v>1070</v>
      </c>
    </row>
    <row r="54" spans="1:43" s="313" customFormat="1" ht="30" customHeight="1">
      <c r="A54" s="299" t="s">
        <v>1119</v>
      </c>
      <c r="B54" s="300" t="s">
        <v>920</v>
      </c>
      <c r="C54" s="300" t="s">
        <v>4</v>
      </c>
      <c r="D54" s="300" t="s">
        <v>1117</v>
      </c>
      <c r="E54" s="308" t="s">
        <v>1118</v>
      </c>
      <c r="F54" s="301">
        <v>45139</v>
      </c>
      <c r="G54" s="347" t="s">
        <v>1070</v>
      </c>
      <c r="H54" s="347" t="s">
        <v>1070</v>
      </c>
      <c r="I54" s="347" t="s">
        <v>1070</v>
      </c>
      <c r="J54" s="347" t="s">
        <v>1070</v>
      </c>
      <c r="K54" s="347" t="s">
        <v>1070</v>
      </c>
      <c r="L54" s="347" t="s">
        <v>1070</v>
      </c>
      <c r="M54" s="347" t="s">
        <v>1070</v>
      </c>
      <c r="N54" s="347" t="s">
        <v>1070</v>
      </c>
      <c r="O54" s="347" t="s">
        <v>1070</v>
      </c>
      <c r="P54" s="347" t="s">
        <v>1070</v>
      </c>
      <c r="Q54" s="347" t="s">
        <v>1070</v>
      </c>
      <c r="R54" s="347" t="s">
        <v>1070</v>
      </c>
      <c r="S54" s="346" t="s">
        <v>1070</v>
      </c>
      <c r="T54" s="346" t="s">
        <v>1070</v>
      </c>
      <c r="U54" s="346" t="s">
        <v>1070</v>
      </c>
      <c r="V54" s="346" t="s">
        <v>1070</v>
      </c>
      <c r="W54" s="347" t="s">
        <v>1070</v>
      </c>
      <c r="X54" s="347" t="s">
        <v>1070</v>
      </c>
      <c r="Y54" s="347" t="s">
        <v>1070</v>
      </c>
      <c r="Z54" s="347" t="s">
        <v>1070</v>
      </c>
      <c r="AA54" s="347" t="s">
        <v>1070</v>
      </c>
      <c r="AB54" s="362">
        <v>7125.78</v>
      </c>
      <c r="AC54" s="362">
        <f>AD54-AB54</f>
        <v>2576.05</v>
      </c>
      <c r="AD54" s="362">
        <v>9701.83</v>
      </c>
      <c r="AE54" s="347">
        <v>7125.78</v>
      </c>
      <c r="AF54" s="347">
        <f>AG54-AE54</f>
        <v>2576.05</v>
      </c>
      <c r="AG54" s="347">
        <v>9701.83</v>
      </c>
      <c r="AH54" s="347">
        <v>7125.78</v>
      </c>
      <c r="AI54" s="347">
        <f>AJ54-AH54</f>
        <v>2576.05</v>
      </c>
      <c r="AJ54" s="351">
        <v>9701.83</v>
      </c>
      <c r="AK54" s="347">
        <v>7125.78</v>
      </c>
      <c r="AL54" s="350">
        <f>AM54-AK54</f>
        <v>2576.05</v>
      </c>
      <c r="AM54" s="350">
        <v>9701.83</v>
      </c>
      <c r="AN54" s="347">
        <v>7125.78</v>
      </c>
      <c r="AO54" s="347">
        <f>AP54-AN54</f>
        <v>2576.05</v>
      </c>
      <c r="AP54" s="347">
        <v>9701.83</v>
      </c>
      <c r="AQ54" s="297" t="s">
        <v>1070</v>
      </c>
    </row>
    <row r="55" spans="1:43" s="313" customFormat="1" ht="30" customHeight="1">
      <c r="A55" s="299" t="s">
        <v>972</v>
      </c>
      <c r="B55" s="300" t="s">
        <v>917</v>
      </c>
      <c r="C55" s="300" t="s">
        <v>918</v>
      </c>
      <c r="D55" s="300" t="s">
        <v>931</v>
      </c>
      <c r="E55" s="358" t="s">
        <v>1106</v>
      </c>
      <c r="F55" s="301">
        <v>41334</v>
      </c>
      <c r="G55" s="346">
        <v>13458.73</v>
      </c>
      <c r="H55" s="347">
        <f>I55-G55</f>
        <v>5369.52</v>
      </c>
      <c r="I55" s="351">
        <v>18828.25</v>
      </c>
      <c r="J55" s="351">
        <v>13458.73</v>
      </c>
      <c r="K55" s="347">
        <f>L55-J55</f>
        <v>5369.52</v>
      </c>
      <c r="L55" s="351">
        <v>18828.25</v>
      </c>
      <c r="M55" s="347">
        <v>13458.73</v>
      </c>
      <c r="N55" s="347">
        <f>O55-M55</f>
        <v>5369.52</v>
      </c>
      <c r="O55" s="351">
        <v>18828.25</v>
      </c>
      <c r="P55" s="347">
        <v>13458.73</v>
      </c>
      <c r="Q55" s="347">
        <f>R55-P55</f>
        <v>5369.52</v>
      </c>
      <c r="R55" s="351">
        <v>18828.25</v>
      </c>
      <c r="S55" s="346">
        <v>13458.73</v>
      </c>
      <c r="T55" s="346">
        <f>U55-S55</f>
        <v>5369.52</v>
      </c>
      <c r="U55" s="346">
        <v>18828.25</v>
      </c>
      <c r="V55" s="347">
        <v>14289.84</v>
      </c>
      <c r="W55" s="347">
        <f>X55-V55</f>
        <v>5638</v>
      </c>
      <c r="X55" s="351">
        <v>19927.84</v>
      </c>
      <c r="Y55" s="347">
        <v>13842.66</v>
      </c>
      <c r="Z55" s="347">
        <f>AA55-Y55</f>
        <v>5503.759999999998</v>
      </c>
      <c r="AA55" s="347">
        <v>19346.42</v>
      </c>
      <c r="AB55" s="362">
        <v>14264.69</v>
      </c>
      <c r="AC55" s="362">
        <f>AD55-AB55</f>
        <v>5680.42</v>
      </c>
      <c r="AD55" s="362">
        <v>19945.11</v>
      </c>
      <c r="AE55" s="362">
        <v>14264.69</v>
      </c>
      <c r="AF55" s="347">
        <f>AG55-AE55</f>
        <v>5680.42</v>
      </c>
      <c r="AG55" s="347">
        <v>19945.11</v>
      </c>
      <c r="AH55" s="350">
        <v>14264.69</v>
      </c>
      <c r="AI55" s="350">
        <f>AJ55-AH55</f>
        <v>5680.42</v>
      </c>
      <c r="AJ55" s="350">
        <v>19945.11</v>
      </c>
      <c r="AK55" s="350">
        <v>14264.69</v>
      </c>
      <c r="AL55" s="350">
        <f>AM55-AK55</f>
        <v>5680.42</v>
      </c>
      <c r="AM55" s="350">
        <v>19945.11</v>
      </c>
      <c r="AN55" s="347">
        <v>14264.69</v>
      </c>
      <c r="AO55" s="347">
        <f>AP55-AN55</f>
        <v>5680.42</v>
      </c>
      <c r="AP55" s="347">
        <v>19945.11</v>
      </c>
      <c r="AQ55" s="297" t="s">
        <v>1070</v>
      </c>
    </row>
    <row r="56" spans="1:43" s="313" customFormat="1" ht="30" customHeight="1">
      <c r="A56" s="299" t="s">
        <v>977</v>
      </c>
      <c r="B56" s="300" t="s">
        <v>978</v>
      </c>
      <c r="C56" s="300" t="s">
        <v>14</v>
      </c>
      <c r="D56" s="300" t="s">
        <v>685</v>
      </c>
      <c r="E56" s="300" t="s">
        <v>803</v>
      </c>
      <c r="F56" s="301">
        <v>41491</v>
      </c>
      <c r="G56" s="346"/>
      <c r="H56" s="347"/>
      <c r="I56" s="347"/>
      <c r="J56" s="347"/>
      <c r="K56" s="347"/>
      <c r="L56" s="347"/>
      <c r="M56" s="347"/>
      <c r="N56" s="347"/>
      <c r="O56" s="351"/>
      <c r="P56" s="346" t="s">
        <v>881</v>
      </c>
      <c r="Q56" s="346" t="s">
        <v>881</v>
      </c>
      <c r="R56" s="346" t="s">
        <v>881</v>
      </c>
      <c r="S56" s="346" t="s">
        <v>881</v>
      </c>
      <c r="T56" s="346" t="s">
        <v>881</v>
      </c>
      <c r="U56" s="346" t="s">
        <v>881</v>
      </c>
      <c r="V56" s="346" t="s">
        <v>881</v>
      </c>
      <c r="W56" s="346" t="s">
        <v>881</v>
      </c>
      <c r="X56" s="346" t="s">
        <v>881</v>
      </c>
      <c r="Y56" s="346" t="s">
        <v>881</v>
      </c>
      <c r="Z56" s="346" t="s">
        <v>881</v>
      </c>
      <c r="AA56" s="346" t="s">
        <v>881</v>
      </c>
      <c r="AB56" s="346" t="s">
        <v>881</v>
      </c>
      <c r="AC56" s="346" t="s">
        <v>881</v>
      </c>
      <c r="AD56" s="346" t="s">
        <v>881</v>
      </c>
      <c r="AE56" s="346" t="s">
        <v>881</v>
      </c>
      <c r="AF56" s="346" t="s">
        <v>881</v>
      </c>
      <c r="AG56" s="346" t="s">
        <v>881</v>
      </c>
      <c r="AH56" s="346" t="s">
        <v>881</v>
      </c>
      <c r="AI56" s="346" t="s">
        <v>881</v>
      </c>
      <c r="AJ56" s="346" t="s">
        <v>881</v>
      </c>
      <c r="AK56" s="346" t="s">
        <v>881</v>
      </c>
      <c r="AL56" s="346" t="s">
        <v>881</v>
      </c>
      <c r="AM56" s="346" t="s">
        <v>881</v>
      </c>
      <c r="AN56" s="346" t="s">
        <v>881</v>
      </c>
      <c r="AO56" s="346" t="s">
        <v>881</v>
      </c>
      <c r="AP56" s="346" t="s">
        <v>881</v>
      </c>
      <c r="AQ56" s="349" t="s">
        <v>1149</v>
      </c>
    </row>
    <row r="57" spans="1:43" s="313" customFormat="1" ht="30" customHeight="1">
      <c r="A57" s="320" t="s">
        <v>1033</v>
      </c>
      <c r="B57" s="300" t="s">
        <v>1020</v>
      </c>
      <c r="C57" s="326" t="s">
        <v>14</v>
      </c>
      <c r="D57" s="308" t="s">
        <v>1034</v>
      </c>
      <c r="E57" s="308" t="s">
        <v>1043</v>
      </c>
      <c r="F57" s="317">
        <v>44622</v>
      </c>
      <c r="G57" s="347">
        <f>I57-H57</f>
        <v>24438.16</v>
      </c>
      <c r="H57" s="347">
        <v>5855.73</v>
      </c>
      <c r="I57" s="347">
        <v>30293.89</v>
      </c>
      <c r="J57" s="347">
        <f>L57-K57</f>
        <v>14503.010000000002</v>
      </c>
      <c r="K57" s="347">
        <v>4841.12</v>
      </c>
      <c r="L57" s="347">
        <v>19344.13</v>
      </c>
      <c r="M57" s="347">
        <v>14560.86</v>
      </c>
      <c r="N57" s="347">
        <f>O57-M57</f>
        <v>3161.4500000000007</v>
      </c>
      <c r="O57" s="351">
        <v>17722.31</v>
      </c>
      <c r="P57" s="347">
        <v>14690.04</v>
      </c>
      <c r="Q57" s="347">
        <f>R57-P57</f>
        <v>3189.4799999999996</v>
      </c>
      <c r="R57" s="351">
        <v>17879.52</v>
      </c>
      <c r="S57" s="346">
        <v>14832.71</v>
      </c>
      <c r="T57" s="346">
        <f>U57-S57</f>
        <v>3220.4400000000023</v>
      </c>
      <c r="U57" s="346">
        <v>18053.15</v>
      </c>
      <c r="V57" s="347">
        <v>8899.61</v>
      </c>
      <c r="W57" s="347">
        <f>X57-V57</f>
        <v>1932.2600000000002</v>
      </c>
      <c r="X57" s="351">
        <v>10831.87</v>
      </c>
      <c r="Y57" s="346" t="s">
        <v>1070</v>
      </c>
      <c r="Z57" s="346" t="s">
        <v>1070</v>
      </c>
      <c r="AA57" s="351" t="s">
        <v>1070</v>
      </c>
      <c r="AB57" s="346" t="s">
        <v>1070</v>
      </c>
      <c r="AC57" s="350" t="s">
        <v>1070</v>
      </c>
      <c r="AD57" s="351" t="s">
        <v>1070</v>
      </c>
      <c r="AE57" s="346" t="s">
        <v>1070</v>
      </c>
      <c r="AF57" s="350" t="s">
        <v>1070</v>
      </c>
      <c r="AG57" s="351" t="s">
        <v>1070</v>
      </c>
      <c r="AH57" s="338" t="s">
        <v>1070</v>
      </c>
      <c r="AI57" s="338" t="s">
        <v>1070</v>
      </c>
      <c r="AJ57" s="351" t="s">
        <v>1070</v>
      </c>
      <c r="AK57" s="338" t="s">
        <v>1070</v>
      </c>
      <c r="AL57" s="338" t="s">
        <v>1070</v>
      </c>
      <c r="AM57" s="351" t="s">
        <v>1070</v>
      </c>
      <c r="AN57" s="338" t="s">
        <v>1070</v>
      </c>
      <c r="AO57" s="338" t="s">
        <v>1070</v>
      </c>
      <c r="AP57" s="338" t="s">
        <v>1070</v>
      </c>
      <c r="AQ57" s="297" t="s">
        <v>1124</v>
      </c>
    </row>
    <row r="58" spans="1:43" s="313" customFormat="1" ht="30" customHeight="1">
      <c r="A58" s="320" t="s">
        <v>1048</v>
      </c>
      <c r="B58" s="300" t="s">
        <v>948</v>
      </c>
      <c r="C58" s="326" t="s">
        <v>4</v>
      </c>
      <c r="D58" s="308" t="s">
        <v>1049</v>
      </c>
      <c r="E58" s="308" t="s">
        <v>1050</v>
      </c>
      <c r="F58" s="317">
        <v>44704</v>
      </c>
      <c r="G58" s="347">
        <v>11523.97</v>
      </c>
      <c r="H58" s="347">
        <f>I58-G58</f>
        <v>2058.1800000000003</v>
      </c>
      <c r="I58" s="347">
        <v>13582.15</v>
      </c>
      <c r="J58" s="347">
        <v>4325.12</v>
      </c>
      <c r="K58" s="347">
        <f>L58-J58</f>
        <v>772.4700000000003</v>
      </c>
      <c r="L58" s="347">
        <v>5097.59</v>
      </c>
      <c r="M58" s="347">
        <f>O58-N58</f>
        <v>13388.869999999999</v>
      </c>
      <c r="N58" s="347">
        <v>10281.32</v>
      </c>
      <c r="O58" s="351">
        <v>23670.19</v>
      </c>
      <c r="P58" s="347">
        <v>13388.87</v>
      </c>
      <c r="Q58" s="347">
        <f>R58-P58</f>
        <v>2391.25</v>
      </c>
      <c r="R58" s="347">
        <v>15780.12</v>
      </c>
      <c r="S58" s="346">
        <v>14211.84</v>
      </c>
      <c r="T58" s="346">
        <f>U58-S58</f>
        <v>2538.2299999999996</v>
      </c>
      <c r="U58" s="346">
        <v>16750.07</v>
      </c>
      <c r="V58" s="346">
        <v>14211.84</v>
      </c>
      <c r="W58" s="347">
        <f>X58-V58</f>
        <v>2538.2299999999996</v>
      </c>
      <c r="X58" s="351">
        <v>16750.07</v>
      </c>
      <c r="Y58" s="346">
        <v>9384.37</v>
      </c>
      <c r="Z58" s="346">
        <f>AA58-Y58</f>
        <v>1676.0499999999993</v>
      </c>
      <c r="AA58" s="351">
        <v>11060.42</v>
      </c>
      <c r="AB58" s="346">
        <v>14211.84</v>
      </c>
      <c r="AC58" s="362">
        <f>AD58-AB58</f>
        <v>2538.2299999999996</v>
      </c>
      <c r="AD58" s="351">
        <v>16750.07</v>
      </c>
      <c r="AE58" s="338">
        <v>14188.72</v>
      </c>
      <c r="AF58" s="338">
        <f>AG58-AE58</f>
        <v>2534.1100000000024</v>
      </c>
      <c r="AG58" s="350">
        <v>16722.83</v>
      </c>
      <c r="AH58" s="338">
        <v>14144.38</v>
      </c>
      <c r="AI58" s="338">
        <f>AJ58-AH58</f>
        <v>2526.1900000000005</v>
      </c>
      <c r="AJ58" s="338">
        <v>16670.57</v>
      </c>
      <c r="AK58" s="338">
        <v>14076.93</v>
      </c>
      <c r="AL58" s="338">
        <f>AM58-AK58</f>
        <v>11400.669999999998</v>
      </c>
      <c r="AM58" s="384">
        <v>25477.6</v>
      </c>
      <c r="AN58" s="347">
        <v>14211.84</v>
      </c>
      <c r="AO58" s="347">
        <f>AP58-AN58</f>
        <v>2538.2299999999996</v>
      </c>
      <c r="AP58" s="347">
        <v>16750.07</v>
      </c>
      <c r="AQ58" s="297" t="s">
        <v>1070</v>
      </c>
    </row>
    <row r="59" spans="1:43" s="313" customFormat="1" ht="30" customHeight="1">
      <c r="A59" s="366" t="s">
        <v>1105</v>
      </c>
      <c r="B59" s="367" t="s">
        <v>71</v>
      </c>
      <c r="C59" s="368" t="s">
        <v>28</v>
      </c>
      <c r="D59" s="369" t="s">
        <v>1103</v>
      </c>
      <c r="E59" s="369" t="s">
        <v>1104</v>
      </c>
      <c r="F59" s="370">
        <v>45098</v>
      </c>
      <c r="G59" s="371" t="s">
        <v>1070</v>
      </c>
      <c r="H59" s="371" t="s">
        <v>1070</v>
      </c>
      <c r="I59" s="371" t="s">
        <v>1070</v>
      </c>
      <c r="J59" s="371" t="s">
        <v>1070</v>
      </c>
      <c r="K59" s="371" t="s">
        <v>1070</v>
      </c>
      <c r="L59" s="371" t="s">
        <v>1070</v>
      </c>
      <c r="M59" s="371" t="s">
        <v>1070</v>
      </c>
      <c r="N59" s="371" t="s">
        <v>1070</v>
      </c>
      <c r="O59" s="372" t="s">
        <v>1070</v>
      </c>
      <c r="P59" s="371" t="s">
        <v>1070</v>
      </c>
      <c r="Q59" s="371" t="s">
        <v>1070</v>
      </c>
      <c r="R59" s="371" t="s">
        <v>1070</v>
      </c>
      <c r="S59" s="373" t="s">
        <v>1070</v>
      </c>
      <c r="T59" s="373" t="s">
        <v>1070</v>
      </c>
      <c r="U59" s="373" t="s">
        <v>1070</v>
      </c>
      <c r="V59" s="371">
        <v>1489.9199999999998</v>
      </c>
      <c r="W59" s="371">
        <f>X59-V59</f>
        <v>453.51960206583294</v>
      </c>
      <c r="X59" s="372">
        <v>1943.4396020658328</v>
      </c>
      <c r="Y59" s="373">
        <v>5712.99</v>
      </c>
      <c r="Z59" s="373">
        <f>AA59-Y59</f>
        <v>1944.4755981727794</v>
      </c>
      <c r="AA59" s="372">
        <v>7657.465598172779</v>
      </c>
      <c r="AB59" s="362">
        <v>2857.65</v>
      </c>
      <c r="AC59" s="362">
        <f>AD59-AB59</f>
        <v>912.25</v>
      </c>
      <c r="AD59" s="362">
        <v>3769.9</v>
      </c>
      <c r="AE59" s="347" t="s">
        <v>1070</v>
      </c>
      <c r="AF59" s="347" t="s">
        <v>1070</v>
      </c>
      <c r="AG59" s="347" t="s">
        <v>1070</v>
      </c>
      <c r="AH59" s="347" t="s">
        <v>1070</v>
      </c>
      <c r="AI59" s="347" t="s">
        <v>1070</v>
      </c>
      <c r="AJ59" s="347" t="s">
        <v>1070</v>
      </c>
      <c r="AK59" s="347" t="s">
        <v>1070</v>
      </c>
      <c r="AL59" s="347" t="s">
        <v>1070</v>
      </c>
      <c r="AM59" s="347" t="s">
        <v>1070</v>
      </c>
      <c r="AN59" s="347" t="s">
        <v>1070</v>
      </c>
      <c r="AO59" s="347" t="s">
        <v>1070</v>
      </c>
      <c r="AP59" s="347" t="s">
        <v>1070</v>
      </c>
      <c r="AQ59" s="297" t="s">
        <v>1126</v>
      </c>
    </row>
    <row r="60" spans="1:43" s="309" customFormat="1" ht="30" customHeight="1" thickBot="1">
      <c r="A60" s="345" t="s">
        <v>982</v>
      </c>
      <c r="B60" s="327" t="s">
        <v>920</v>
      </c>
      <c r="C60" s="328" t="s">
        <v>983</v>
      </c>
      <c r="D60" s="327" t="s">
        <v>984</v>
      </c>
      <c r="E60" s="327" t="s">
        <v>985</v>
      </c>
      <c r="F60" s="329">
        <v>44357</v>
      </c>
      <c r="G60" s="352">
        <v>8662.91</v>
      </c>
      <c r="H60" s="352">
        <f>I60-G60</f>
        <v>3226.2299999999996</v>
      </c>
      <c r="I60" s="353">
        <v>11889.14</v>
      </c>
      <c r="J60" s="352">
        <v>8662.91</v>
      </c>
      <c r="K60" s="352">
        <f>L60-J60</f>
        <v>3226.25</v>
      </c>
      <c r="L60" s="353">
        <v>11889.16</v>
      </c>
      <c r="M60" s="352">
        <v>8662.91</v>
      </c>
      <c r="N60" s="352">
        <f>O60-M60</f>
        <v>3226.25</v>
      </c>
      <c r="O60" s="353">
        <v>11889.16</v>
      </c>
      <c r="P60" s="352">
        <v>8662.91</v>
      </c>
      <c r="Q60" s="352">
        <f>R60-P60</f>
        <v>3226.25</v>
      </c>
      <c r="R60" s="353">
        <v>11889.16</v>
      </c>
      <c r="S60" s="352">
        <v>8662.91</v>
      </c>
      <c r="T60" s="352">
        <f>U60-S60</f>
        <v>3225.66</v>
      </c>
      <c r="U60" s="353">
        <v>11888.57</v>
      </c>
      <c r="V60" s="363">
        <v>8662.91</v>
      </c>
      <c r="W60" s="353">
        <f>X60-V60</f>
        <v>3225.66</v>
      </c>
      <c r="X60" s="353">
        <v>11888.57</v>
      </c>
      <c r="Y60" s="363">
        <v>8662.91</v>
      </c>
      <c r="Z60" s="363">
        <f>AA60-Y60</f>
        <v>3225.6399999999994</v>
      </c>
      <c r="AA60" s="363">
        <v>11888.55</v>
      </c>
      <c r="AB60" s="363">
        <v>8662.91</v>
      </c>
      <c r="AC60" s="363">
        <f>AD60-AB60</f>
        <v>3580.8199999999997</v>
      </c>
      <c r="AD60" s="363">
        <v>12243.73</v>
      </c>
      <c r="AE60" s="363">
        <v>8662.91</v>
      </c>
      <c r="AF60" s="339">
        <f>AG60-AE60</f>
        <v>3494.210000000001</v>
      </c>
      <c r="AG60" s="339">
        <v>12157.12</v>
      </c>
      <c r="AH60" s="363">
        <v>8662.91</v>
      </c>
      <c r="AI60" s="339">
        <f>AJ60-AH60</f>
        <v>3225.66</v>
      </c>
      <c r="AJ60" s="339">
        <v>11888.57</v>
      </c>
      <c r="AK60" s="363">
        <v>8662.91</v>
      </c>
      <c r="AL60" s="339">
        <f>AM60-AK60</f>
        <v>3537.5200000000004</v>
      </c>
      <c r="AM60" s="339">
        <v>12200.43</v>
      </c>
      <c r="AN60" s="339">
        <v>8662.91</v>
      </c>
      <c r="AO60" s="339">
        <f>AP60-AN60</f>
        <v>3537.5200000000004</v>
      </c>
      <c r="AP60" s="339">
        <v>12200.43</v>
      </c>
      <c r="AQ60" s="383" t="s">
        <v>1070</v>
      </c>
    </row>
    <row r="61" ht="24" customHeight="1">
      <c r="A61" s="226" t="s">
        <v>1147</v>
      </c>
    </row>
  </sheetData>
  <sheetProtection/>
  <mergeCells count="19">
    <mergeCell ref="C1:F1"/>
    <mergeCell ref="B2:B3"/>
    <mergeCell ref="C2:C3"/>
    <mergeCell ref="D2:D3"/>
    <mergeCell ref="E2:E3"/>
    <mergeCell ref="F2:F3"/>
    <mergeCell ref="G2:I2"/>
    <mergeCell ref="J2:L2"/>
    <mergeCell ref="M2:O2"/>
    <mergeCell ref="P2:R2"/>
    <mergeCell ref="S2:U2"/>
    <mergeCell ref="V2:X2"/>
    <mergeCell ref="AQ2:AQ3"/>
    <mergeCell ref="Y2:AA2"/>
    <mergeCell ref="AB2:AD2"/>
    <mergeCell ref="AE2:AG2"/>
    <mergeCell ref="AH2:AJ2"/>
    <mergeCell ref="AK2:AM2"/>
    <mergeCell ref="AN2:AP2"/>
  </mergeCells>
  <printOptions/>
  <pageMargins left="0.787401575" right="0.787401575" top="0.984251969" bottom="0.984251969" header="0.492125985" footer="0.492125985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8000"/>
  </sheetPr>
  <dimension ref="A1:BJ35"/>
  <sheetViews>
    <sheetView tabSelected="1" zoomScalePageLayoutView="0" workbookViewId="0" topLeftCell="A1">
      <pane ySplit="3" topLeftCell="A4" activePane="bottomLeft" state="frozen"/>
      <selection pane="topLeft" activeCell="C1" sqref="C1"/>
      <selection pane="bottomLeft" activeCell="A2" sqref="A2"/>
    </sheetView>
  </sheetViews>
  <sheetFormatPr defaultColWidth="9.140625" defaultRowHeight="12.75"/>
  <cols>
    <col min="1" max="1" width="47.7109375" style="287" bestFit="1" customWidth="1"/>
    <col min="2" max="2" width="21.140625" style="284" customWidth="1"/>
    <col min="3" max="3" width="10.57421875" style="284" customWidth="1"/>
    <col min="4" max="4" width="18.28125" style="284" customWidth="1"/>
    <col min="5" max="5" width="20.00390625" style="284" customWidth="1"/>
    <col min="6" max="6" width="13.57421875" style="284" customWidth="1"/>
    <col min="7" max="7" width="14.8515625" style="285" bestFit="1" customWidth="1"/>
    <col min="8" max="8" width="16.7109375" style="285" bestFit="1" customWidth="1"/>
    <col min="9" max="9" width="15.421875" style="285" customWidth="1"/>
    <col min="10" max="10" width="15.421875" style="285" bestFit="1" customWidth="1"/>
    <col min="11" max="11" width="14.00390625" style="285" bestFit="1" customWidth="1"/>
    <col min="12" max="13" width="15.421875" style="285" bestFit="1" customWidth="1"/>
    <col min="14" max="14" width="14.00390625" style="285" bestFit="1" customWidth="1"/>
    <col min="15" max="15" width="16.7109375" style="285" bestFit="1" customWidth="1"/>
    <col min="16" max="16" width="15.421875" style="285" bestFit="1" customWidth="1"/>
    <col min="17" max="17" width="14.8515625" style="285" bestFit="1" customWidth="1"/>
    <col min="18" max="18" width="15.421875" style="285" bestFit="1" customWidth="1"/>
    <col min="19" max="20" width="14.8515625" style="285" bestFit="1" customWidth="1"/>
    <col min="21" max="21" width="15.421875" style="285" bestFit="1" customWidth="1"/>
    <col min="22" max="23" width="14.8515625" style="285" bestFit="1" customWidth="1"/>
    <col min="24" max="25" width="15.421875" style="285" bestFit="1" customWidth="1"/>
    <col min="26" max="26" width="14.8515625" style="285" bestFit="1" customWidth="1"/>
    <col min="27" max="27" width="15.421875" style="285" bestFit="1" customWidth="1"/>
    <col min="28" max="28" width="16.7109375" style="285" bestFit="1" customWidth="1"/>
    <col min="29" max="29" width="14.8515625" style="285" bestFit="1" customWidth="1"/>
    <col min="30" max="31" width="15.421875" style="285" bestFit="1" customWidth="1"/>
    <col min="32" max="32" width="14.8515625" style="285" bestFit="1" customWidth="1"/>
    <col min="33" max="33" width="15.421875" style="285" bestFit="1" customWidth="1"/>
    <col min="34" max="34" width="15.421875" style="286" bestFit="1" customWidth="1"/>
    <col min="35" max="35" width="14.8515625" style="286" bestFit="1" customWidth="1"/>
    <col min="36" max="36" width="16.7109375" style="286" bestFit="1" customWidth="1"/>
    <col min="37" max="37" width="15.421875" style="285" bestFit="1" customWidth="1"/>
    <col min="38" max="38" width="14.8515625" style="285" bestFit="1" customWidth="1"/>
    <col min="39" max="39" width="16.7109375" style="285" bestFit="1" customWidth="1"/>
    <col min="40" max="40" width="15.421875" style="285" bestFit="1" customWidth="1"/>
    <col min="41" max="41" width="14.8515625" style="285" bestFit="1" customWidth="1"/>
    <col min="42" max="42" width="16.7109375" style="285" bestFit="1" customWidth="1"/>
    <col min="43" max="43" width="46.7109375" style="284" customWidth="1"/>
    <col min="44" max="16384" width="9.140625" style="285" customWidth="1"/>
  </cols>
  <sheetData>
    <row r="1" spans="1:43" s="96" customFormat="1" ht="69.75" customHeight="1" thickBot="1">
      <c r="A1" s="272"/>
      <c r="B1" s="166"/>
      <c r="C1" s="423" t="s">
        <v>899</v>
      </c>
      <c r="D1" s="423"/>
      <c r="E1" s="423"/>
      <c r="F1" s="423"/>
      <c r="G1" s="273"/>
      <c r="H1" s="274"/>
      <c r="I1" s="274"/>
      <c r="J1" s="273"/>
      <c r="K1" s="274"/>
      <c r="L1" s="274"/>
      <c r="M1" s="273"/>
      <c r="N1" s="274"/>
      <c r="O1" s="274"/>
      <c r="P1" s="273"/>
      <c r="Q1" s="274"/>
      <c r="R1" s="274"/>
      <c r="S1" s="273"/>
      <c r="T1" s="274"/>
      <c r="U1" s="274"/>
      <c r="V1" s="273"/>
      <c r="W1" s="274"/>
      <c r="X1" s="274"/>
      <c r="Y1" s="273"/>
      <c r="Z1" s="274"/>
      <c r="AA1" s="274"/>
      <c r="AB1" s="275"/>
      <c r="AC1" s="274"/>
      <c r="AD1" s="274"/>
      <c r="AE1" s="274"/>
      <c r="AF1" s="274"/>
      <c r="AG1" s="274"/>
      <c r="AH1" s="276"/>
      <c r="AI1" s="276"/>
      <c r="AJ1" s="276"/>
      <c r="AK1" s="274"/>
      <c r="AL1" s="274"/>
      <c r="AM1" s="274"/>
      <c r="AN1" s="274"/>
      <c r="AO1" s="274"/>
      <c r="AP1" s="274"/>
      <c r="AQ1" s="169"/>
    </row>
    <row r="2" spans="1:43" s="278" customFormat="1" ht="36" customHeight="1">
      <c r="A2" s="225" t="s">
        <v>1139</v>
      </c>
      <c r="B2" s="445" t="s">
        <v>778</v>
      </c>
      <c r="C2" s="445" t="s">
        <v>779</v>
      </c>
      <c r="D2" s="445" t="s">
        <v>780</v>
      </c>
      <c r="E2" s="445" t="s">
        <v>880</v>
      </c>
      <c r="F2" s="445" t="s">
        <v>782</v>
      </c>
      <c r="G2" s="437" t="s">
        <v>992</v>
      </c>
      <c r="H2" s="437"/>
      <c r="I2" s="437"/>
      <c r="J2" s="444" t="s">
        <v>993</v>
      </c>
      <c r="K2" s="444"/>
      <c r="L2" s="444"/>
      <c r="M2" s="437" t="s">
        <v>994</v>
      </c>
      <c r="N2" s="437"/>
      <c r="O2" s="437"/>
      <c r="P2" s="437" t="s">
        <v>995</v>
      </c>
      <c r="Q2" s="437"/>
      <c r="R2" s="437"/>
      <c r="S2" s="437" t="s">
        <v>996</v>
      </c>
      <c r="T2" s="437"/>
      <c r="U2" s="437"/>
      <c r="V2" s="437" t="s">
        <v>997</v>
      </c>
      <c r="W2" s="437"/>
      <c r="X2" s="437"/>
      <c r="Y2" s="437" t="s">
        <v>998</v>
      </c>
      <c r="Z2" s="437"/>
      <c r="AA2" s="437"/>
      <c r="AB2" s="437" t="s">
        <v>999</v>
      </c>
      <c r="AC2" s="437"/>
      <c r="AD2" s="437"/>
      <c r="AE2" s="437" t="s">
        <v>1000</v>
      </c>
      <c r="AF2" s="437"/>
      <c r="AG2" s="437"/>
      <c r="AH2" s="440" t="s">
        <v>1001</v>
      </c>
      <c r="AI2" s="440"/>
      <c r="AJ2" s="440"/>
      <c r="AK2" s="441" t="s">
        <v>1002</v>
      </c>
      <c r="AL2" s="442"/>
      <c r="AM2" s="443"/>
      <c r="AN2" s="441" t="s">
        <v>1003</v>
      </c>
      <c r="AO2" s="442"/>
      <c r="AP2" s="443"/>
      <c r="AQ2" s="438" t="s">
        <v>991</v>
      </c>
    </row>
    <row r="3" spans="1:43" s="90" customFormat="1" ht="48" customHeight="1" thickBot="1">
      <c r="A3" s="279" t="s">
        <v>783</v>
      </c>
      <c r="B3" s="446"/>
      <c r="C3" s="446"/>
      <c r="D3" s="446"/>
      <c r="E3" s="446"/>
      <c r="F3" s="446"/>
      <c r="G3" s="280" t="s">
        <v>377</v>
      </c>
      <c r="H3" s="281" t="s">
        <v>125</v>
      </c>
      <c r="I3" s="281" t="s">
        <v>140</v>
      </c>
      <c r="J3" s="280" t="s">
        <v>377</v>
      </c>
      <c r="K3" s="281" t="s">
        <v>125</v>
      </c>
      <c r="L3" s="281" t="s">
        <v>140</v>
      </c>
      <c r="M3" s="280" t="s">
        <v>377</v>
      </c>
      <c r="N3" s="281" t="s">
        <v>125</v>
      </c>
      <c r="O3" s="281" t="s">
        <v>140</v>
      </c>
      <c r="P3" s="280" t="s">
        <v>377</v>
      </c>
      <c r="Q3" s="281" t="s">
        <v>125</v>
      </c>
      <c r="R3" s="281" t="s">
        <v>140</v>
      </c>
      <c r="S3" s="280" t="s">
        <v>377</v>
      </c>
      <c r="T3" s="281" t="s">
        <v>125</v>
      </c>
      <c r="U3" s="281" t="s">
        <v>140</v>
      </c>
      <c r="V3" s="280" t="s">
        <v>377</v>
      </c>
      <c r="W3" s="281" t="s">
        <v>125</v>
      </c>
      <c r="X3" s="281" t="s">
        <v>140</v>
      </c>
      <c r="Y3" s="280" t="s">
        <v>377</v>
      </c>
      <c r="Z3" s="281" t="s">
        <v>125</v>
      </c>
      <c r="AA3" s="281" t="s">
        <v>140</v>
      </c>
      <c r="AB3" s="280" t="s">
        <v>377</v>
      </c>
      <c r="AC3" s="281" t="s">
        <v>125</v>
      </c>
      <c r="AD3" s="281" t="s">
        <v>140</v>
      </c>
      <c r="AE3" s="280" t="s">
        <v>377</v>
      </c>
      <c r="AF3" s="281" t="s">
        <v>125</v>
      </c>
      <c r="AG3" s="281" t="s">
        <v>140</v>
      </c>
      <c r="AH3" s="282" t="s">
        <v>377</v>
      </c>
      <c r="AI3" s="283" t="s">
        <v>125</v>
      </c>
      <c r="AJ3" s="283" t="s">
        <v>140</v>
      </c>
      <c r="AK3" s="280" t="s">
        <v>377</v>
      </c>
      <c r="AL3" s="281" t="s">
        <v>125</v>
      </c>
      <c r="AM3" s="281" t="s">
        <v>140</v>
      </c>
      <c r="AN3" s="280" t="s">
        <v>377</v>
      </c>
      <c r="AO3" s="281" t="s">
        <v>125</v>
      </c>
      <c r="AP3" s="281" t="s">
        <v>140</v>
      </c>
      <c r="AQ3" s="439"/>
    </row>
    <row r="4" spans="1:43" s="298" customFormat="1" ht="30" customHeight="1">
      <c r="A4" s="288" t="s">
        <v>1133</v>
      </c>
      <c r="B4" s="289" t="s">
        <v>971</v>
      </c>
      <c r="C4" s="289" t="s">
        <v>680</v>
      </c>
      <c r="D4" s="289" t="s">
        <v>1135</v>
      </c>
      <c r="E4" s="289" t="s">
        <v>1134</v>
      </c>
      <c r="F4" s="290">
        <v>45190</v>
      </c>
      <c r="G4" s="347"/>
      <c r="H4" s="347"/>
      <c r="I4" s="347"/>
      <c r="J4" s="347"/>
      <c r="K4" s="347"/>
      <c r="L4" s="347"/>
      <c r="M4" s="347"/>
      <c r="N4" s="347"/>
      <c r="O4" s="347"/>
      <c r="P4" s="347"/>
      <c r="Q4" s="347"/>
      <c r="R4" s="347"/>
      <c r="S4" s="347"/>
      <c r="T4" s="347"/>
      <c r="U4" s="347"/>
      <c r="V4" s="347"/>
      <c r="W4" s="347"/>
      <c r="X4" s="347"/>
      <c r="Y4" s="347"/>
      <c r="Z4" s="347"/>
      <c r="AA4" s="347"/>
      <c r="AB4" s="347"/>
      <c r="AC4" s="347"/>
      <c r="AD4" s="347"/>
      <c r="AE4" s="385"/>
      <c r="AF4" s="348"/>
      <c r="AG4" s="372"/>
      <c r="AH4" s="386"/>
      <c r="AI4" s="348"/>
      <c r="AJ4" s="348"/>
      <c r="AK4" s="382"/>
      <c r="AL4" s="348"/>
      <c r="AM4" s="372"/>
      <c r="AN4" s="348"/>
      <c r="AO4" s="348"/>
      <c r="AP4" s="348"/>
      <c r="AQ4" s="297" t="s">
        <v>986</v>
      </c>
    </row>
    <row r="5" spans="1:43" s="298" customFormat="1" ht="30" customHeight="1">
      <c r="A5" s="299" t="s">
        <v>911</v>
      </c>
      <c r="B5" s="300" t="s">
        <v>912</v>
      </c>
      <c r="C5" s="300" t="s">
        <v>913</v>
      </c>
      <c r="D5" s="300" t="s">
        <v>914</v>
      </c>
      <c r="E5" s="300" t="s">
        <v>915</v>
      </c>
      <c r="F5" s="301">
        <v>41275</v>
      </c>
      <c r="G5" s="346"/>
      <c r="H5" s="346"/>
      <c r="I5" s="346"/>
      <c r="J5" s="346"/>
      <c r="K5" s="346"/>
      <c r="L5" s="346"/>
      <c r="M5" s="346"/>
      <c r="N5" s="346"/>
      <c r="O5" s="346"/>
      <c r="P5" s="346"/>
      <c r="Q5" s="346"/>
      <c r="R5" s="346"/>
      <c r="S5" s="346"/>
      <c r="T5" s="346"/>
      <c r="U5" s="346"/>
      <c r="V5" s="346"/>
      <c r="W5" s="346"/>
      <c r="X5" s="346"/>
      <c r="Y5" s="346"/>
      <c r="Z5" s="346"/>
      <c r="AA5" s="346"/>
      <c r="AB5" s="346"/>
      <c r="AC5" s="362"/>
      <c r="AD5" s="362"/>
      <c r="AE5" s="346"/>
      <c r="AF5" s="350"/>
      <c r="AG5" s="350"/>
      <c r="AH5" s="354"/>
      <c r="AI5" s="354"/>
      <c r="AJ5" s="354"/>
      <c r="AK5" s="354"/>
      <c r="AL5" s="354"/>
      <c r="AM5" s="354"/>
      <c r="AN5" s="354"/>
      <c r="AO5" s="354"/>
      <c r="AP5" s="354"/>
      <c r="AQ5" s="115" t="s">
        <v>986</v>
      </c>
    </row>
    <row r="6" spans="1:43" s="309" customFormat="1" ht="30" customHeight="1">
      <c r="A6" s="299" t="s">
        <v>916</v>
      </c>
      <c r="B6" s="300" t="s">
        <v>917</v>
      </c>
      <c r="C6" s="300" t="s">
        <v>918</v>
      </c>
      <c r="D6" s="393" t="s">
        <v>919</v>
      </c>
      <c r="E6" s="112" t="s">
        <v>1106</v>
      </c>
      <c r="F6" s="395">
        <v>42736</v>
      </c>
      <c r="G6" s="347"/>
      <c r="H6" s="347"/>
      <c r="I6" s="351"/>
      <c r="J6" s="347"/>
      <c r="K6" s="347"/>
      <c r="L6" s="351"/>
      <c r="M6" s="347"/>
      <c r="N6" s="347"/>
      <c r="O6" s="351"/>
      <c r="P6" s="347"/>
      <c r="Q6" s="347"/>
      <c r="R6" s="351"/>
      <c r="S6" s="347"/>
      <c r="T6" s="346"/>
      <c r="U6" s="346"/>
      <c r="V6" s="347"/>
      <c r="W6" s="347"/>
      <c r="X6" s="351"/>
      <c r="Y6" s="347"/>
      <c r="Z6" s="347"/>
      <c r="AA6" s="351"/>
      <c r="AB6" s="362"/>
      <c r="AC6" s="362"/>
      <c r="AD6" s="362"/>
      <c r="AE6" s="362"/>
      <c r="AF6" s="347"/>
      <c r="AG6" s="351"/>
      <c r="AH6" s="350"/>
      <c r="AI6" s="350"/>
      <c r="AJ6" s="350"/>
      <c r="AK6" s="350"/>
      <c r="AL6" s="350"/>
      <c r="AM6" s="350"/>
      <c r="AN6" s="350"/>
      <c r="AO6" s="350"/>
      <c r="AP6" s="350"/>
      <c r="AQ6" s="297" t="s">
        <v>986</v>
      </c>
    </row>
    <row r="7" spans="1:62" s="298" customFormat="1" ht="30" customHeight="1">
      <c r="A7" s="299" t="s">
        <v>787</v>
      </c>
      <c r="B7" s="300" t="s">
        <v>1088</v>
      </c>
      <c r="C7" s="300" t="s">
        <v>939</v>
      </c>
      <c r="D7" s="394" t="s">
        <v>1089</v>
      </c>
      <c r="E7" s="112" t="s">
        <v>1090</v>
      </c>
      <c r="F7" s="360">
        <v>45054</v>
      </c>
      <c r="G7" s="347">
        <v>20125.83</v>
      </c>
      <c r="H7" s="347">
        <f>I7-G7</f>
        <v>3384.029999999999</v>
      </c>
      <c r="I7" s="347">
        <v>23509.86</v>
      </c>
      <c r="J7" s="347">
        <v>20152.8</v>
      </c>
      <c r="K7" s="347">
        <f>L7-J7</f>
        <v>5430.990000000002</v>
      </c>
      <c r="L7" s="347">
        <v>25583.79</v>
      </c>
      <c r="M7" s="347"/>
      <c r="N7" s="347"/>
      <c r="O7" s="347"/>
      <c r="P7" s="347"/>
      <c r="Q7" s="347"/>
      <c r="R7" s="347"/>
      <c r="S7" s="346"/>
      <c r="T7" s="346"/>
      <c r="U7" s="346"/>
      <c r="V7" s="347"/>
      <c r="W7" s="347"/>
      <c r="X7" s="347"/>
      <c r="Y7" s="347"/>
      <c r="Z7" s="347"/>
      <c r="AA7" s="347"/>
      <c r="AB7" s="362"/>
      <c r="AC7" s="362"/>
      <c r="AD7" s="362"/>
      <c r="AE7" s="362"/>
      <c r="AF7" s="347"/>
      <c r="AG7" s="347"/>
      <c r="AH7" s="362"/>
      <c r="AI7" s="347"/>
      <c r="AJ7" s="347"/>
      <c r="AK7" s="362"/>
      <c r="AL7" s="347"/>
      <c r="AM7" s="347"/>
      <c r="AN7" s="347"/>
      <c r="AO7" s="347"/>
      <c r="AP7" s="347"/>
      <c r="AQ7" s="297" t="s">
        <v>1070</v>
      </c>
      <c r="AR7" s="311"/>
      <c r="AS7" s="311"/>
      <c r="AT7" s="311"/>
      <c r="AU7" s="311"/>
      <c r="AV7" s="311"/>
      <c r="AW7" s="311"/>
      <c r="AX7" s="311"/>
      <c r="AY7" s="311"/>
      <c r="AZ7" s="311"/>
      <c r="BA7" s="311"/>
      <c r="BB7" s="311"/>
      <c r="BC7" s="311"/>
      <c r="BD7" s="311"/>
      <c r="BE7" s="311"/>
      <c r="BF7" s="311"/>
      <c r="BG7" s="311"/>
      <c r="BH7" s="311"/>
      <c r="BI7" s="311"/>
      <c r="BJ7" s="311"/>
    </row>
    <row r="8" spans="1:43" s="313" customFormat="1" ht="30" customHeight="1">
      <c r="A8" s="299" t="s">
        <v>921</v>
      </c>
      <c r="B8" s="300" t="s">
        <v>917</v>
      </c>
      <c r="C8" s="300" t="s">
        <v>1111</v>
      </c>
      <c r="D8" s="300" t="s">
        <v>1112</v>
      </c>
      <c r="E8" s="300" t="s">
        <v>1110</v>
      </c>
      <c r="F8" s="301">
        <v>44669</v>
      </c>
      <c r="G8" s="347"/>
      <c r="H8" s="347"/>
      <c r="I8" s="347"/>
      <c r="J8" s="347"/>
      <c r="K8" s="347"/>
      <c r="L8" s="347"/>
      <c r="M8" s="347"/>
      <c r="N8" s="347"/>
      <c r="O8" s="347"/>
      <c r="P8" s="347"/>
      <c r="Q8" s="346"/>
      <c r="R8" s="351"/>
      <c r="S8" s="347"/>
      <c r="T8" s="346"/>
      <c r="U8" s="346"/>
      <c r="V8" s="347"/>
      <c r="W8" s="351"/>
      <c r="X8" s="351"/>
      <c r="Y8" s="347"/>
      <c r="Z8" s="346"/>
      <c r="AA8" s="351"/>
      <c r="AB8" s="362"/>
      <c r="AC8" s="362"/>
      <c r="AD8" s="362"/>
      <c r="AE8" s="362"/>
      <c r="AF8" s="346"/>
      <c r="AG8" s="351"/>
      <c r="AH8" s="350"/>
      <c r="AI8" s="350"/>
      <c r="AJ8" s="384"/>
      <c r="AK8" s="350"/>
      <c r="AL8" s="350"/>
      <c r="AM8" s="384"/>
      <c r="AN8" s="347"/>
      <c r="AO8" s="347"/>
      <c r="AP8" s="384"/>
      <c r="AQ8" s="297" t="s">
        <v>986</v>
      </c>
    </row>
    <row r="9" spans="1:43" s="313" customFormat="1" ht="30" customHeight="1">
      <c r="A9" s="364" t="s">
        <v>17</v>
      </c>
      <c r="B9" s="300" t="s">
        <v>1076</v>
      </c>
      <c r="C9" s="300" t="s">
        <v>934</v>
      </c>
      <c r="D9" s="300" t="s">
        <v>1077</v>
      </c>
      <c r="E9" s="110" t="s">
        <v>1078</v>
      </c>
      <c r="F9" s="301">
        <v>45016</v>
      </c>
      <c r="G9" s="347">
        <v>7927.5</v>
      </c>
      <c r="H9" s="347">
        <f>I9-G9</f>
        <v>705.4699999999993</v>
      </c>
      <c r="I9" s="388">
        <v>8632.97</v>
      </c>
      <c r="J9" s="347"/>
      <c r="K9" s="347"/>
      <c r="L9" s="351"/>
      <c r="M9" s="347"/>
      <c r="N9" s="347"/>
      <c r="O9" s="351"/>
      <c r="P9" s="347"/>
      <c r="Q9" s="347"/>
      <c r="R9" s="351"/>
      <c r="S9" s="347"/>
      <c r="T9" s="347"/>
      <c r="U9" s="351"/>
      <c r="V9" s="346"/>
      <c r="W9" s="351"/>
      <c r="X9" s="351"/>
      <c r="Y9" s="351"/>
      <c r="Z9" s="376"/>
      <c r="AA9" s="351"/>
      <c r="AB9" s="362"/>
      <c r="AC9" s="362"/>
      <c r="AD9" s="362"/>
      <c r="AE9" s="350"/>
      <c r="AF9" s="350"/>
      <c r="AG9" s="351"/>
      <c r="AH9" s="350"/>
      <c r="AI9" s="350"/>
      <c r="AJ9" s="351"/>
      <c r="AK9" s="350"/>
      <c r="AL9" s="350"/>
      <c r="AM9" s="351"/>
      <c r="AN9" s="347"/>
      <c r="AO9" s="347"/>
      <c r="AP9" s="347"/>
      <c r="AQ9" s="297" t="s">
        <v>986</v>
      </c>
    </row>
    <row r="10" spans="1:43" s="313" customFormat="1" ht="30" customHeight="1">
      <c r="A10" s="365" t="s">
        <v>1097</v>
      </c>
      <c r="B10" s="300" t="s">
        <v>950</v>
      </c>
      <c r="C10" s="300" t="s">
        <v>4</v>
      </c>
      <c r="D10" s="300" t="s">
        <v>1098</v>
      </c>
      <c r="E10" s="110" t="s">
        <v>1099</v>
      </c>
      <c r="F10" s="301">
        <v>45078</v>
      </c>
      <c r="G10" s="347">
        <f>I10-H10</f>
        <v>21631.43</v>
      </c>
      <c r="H10" s="347">
        <v>1688.29</v>
      </c>
      <c r="I10" s="351">
        <v>23319.72</v>
      </c>
      <c r="J10" s="347">
        <f>L10-K10</f>
        <v>8290.320000000002</v>
      </c>
      <c r="K10" s="347">
        <v>889.05</v>
      </c>
      <c r="L10" s="351">
        <v>9179.37</v>
      </c>
      <c r="M10" s="347"/>
      <c r="N10" s="347"/>
      <c r="O10" s="351"/>
      <c r="P10" s="351"/>
      <c r="Q10" s="351"/>
      <c r="R10" s="351"/>
      <c r="S10" s="351"/>
      <c r="T10" s="351"/>
      <c r="U10" s="351"/>
      <c r="V10" s="346"/>
      <c r="W10" s="351"/>
      <c r="X10" s="351"/>
      <c r="Y10" s="351"/>
      <c r="Z10" s="376"/>
      <c r="AA10" s="351"/>
      <c r="AB10" s="362"/>
      <c r="AC10" s="362"/>
      <c r="AD10" s="362"/>
      <c r="AE10" s="350"/>
      <c r="AF10" s="350"/>
      <c r="AG10" s="351"/>
      <c r="AH10" s="350"/>
      <c r="AI10" s="350"/>
      <c r="AJ10" s="351"/>
      <c r="AK10" s="350"/>
      <c r="AL10" s="350"/>
      <c r="AM10" s="351"/>
      <c r="AN10" s="350"/>
      <c r="AO10" s="350"/>
      <c r="AP10" s="350"/>
      <c r="AQ10" s="297" t="s">
        <v>1070</v>
      </c>
    </row>
    <row r="11" spans="1:43" s="313" customFormat="1" ht="30" customHeight="1">
      <c r="A11" s="299" t="s">
        <v>930</v>
      </c>
      <c r="B11" s="300" t="s">
        <v>917</v>
      </c>
      <c r="C11" s="300" t="s">
        <v>918</v>
      </c>
      <c r="D11" s="300" t="s">
        <v>931</v>
      </c>
      <c r="E11" s="358" t="s">
        <v>1106</v>
      </c>
      <c r="F11" s="301">
        <v>40435</v>
      </c>
      <c r="G11" s="347"/>
      <c r="H11" s="347"/>
      <c r="I11" s="351"/>
      <c r="J11" s="347"/>
      <c r="K11" s="347"/>
      <c r="L11" s="351"/>
      <c r="M11" s="347"/>
      <c r="N11" s="347"/>
      <c r="O11" s="351"/>
      <c r="P11" s="347"/>
      <c r="Q11" s="346"/>
      <c r="R11" s="351"/>
      <c r="S11" s="347"/>
      <c r="T11" s="346"/>
      <c r="U11" s="346"/>
      <c r="V11" s="347"/>
      <c r="W11" s="347"/>
      <c r="X11" s="351"/>
      <c r="Y11" s="347"/>
      <c r="Z11" s="346"/>
      <c r="AA11" s="351"/>
      <c r="AB11" s="362"/>
      <c r="AC11" s="362"/>
      <c r="AD11" s="362"/>
      <c r="AE11" s="347"/>
      <c r="AF11" s="346"/>
      <c r="AG11" s="351"/>
      <c r="AH11" s="350"/>
      <c r="AI11" s="350"/>
      <c r="AJ11" s="350"/>
      <c r="AK11" s="350"/>
      <c r="AL11" s="350"/>
      <c r="AM11" s="350"/>
      <c r="AN11" s="347"/>
      <c r="AO11" s="347"/>
      <c r="AP11" s="347"/>
      <c r="AQ11" s="297" t="s">
        <v>986</v>
      </c>
    </row>
    <row r="12" spans="1:43" s="313" customFormat="1" ht="30" customHeight="1">
      <c r="A12" s="299" t="s">
        <v>1079</v>
      </c>
      <c r="B12" s="300" t="s">
        <v>1020</v>
      </c>
      <c r="C12" s="300" t="s">
        <v>14</v>
      </c>
      <c r="D12" s="300" t="s">
        <v>1080</v>
      </c>
      <c r="E12" s="308" t="s">
        <v>1081</v>
      </c>
      <c r="F12" s="301">
        <v>45027</v>
      </c>
      <c r="G12" s="347"/>
      <c r="H12" s="347"/>
      <c r="I12" s="351"/>
      <c r="J12" s="347"/>
      <c r="K12" s="347"/>
      <c r="L12" s="351"/>
      <c r="M12" s="347" t="s">
        <v>1070</v>
      </c>
      <c r="N12" s="347" t="s">
        <v>1070</v>
      </c>
      <c r="O12" s="347" t="s">
        <v>1070</v>
      </c>
      <c r="P12" s="347" t="s">
        <v>1070</v>
      </c>
      <c r="Q12" s="347" t="s">
        <v>1070</v>
      </c>
      <c r="R12" s="347" t="s">
        <v>1070</v>
      </c>
      <c r="S12" s="347" t="s">
        <v>1070</v>
      </c>
      <c r="T12" s="347" t="s">
        <v>1070</v>
      </c>
      <c r="U12" s="347" t="s">
        <v>1070</v>
      </c>
      <c r="V12" s="347" t="s">
        <v>1070</v>
      </c>
      <c r="W12" s="347" t="s">
        <v>1070</v>
      </c>
      <c r="X12" s="347" t="s">
        <v>1070</v>
      </c>
      <c r="Y12" s="347" t="s">
        <v>1070</v>
      </c>
      <c r="Z12" s="347" t="s">
        <v>1070</v>
      </c>
      <c r="AA12" s="347" t="s">
        <v>1070</v>
      </c>
      <c r="AB12" s="347" t="s">
        <v>1070</v>
      </c>
      <c r="AC12" s="347" t="s">
        <v>1070</v>
      </c>
      <c r="AD12" s="347" t="s">
        <v>1070</v>
      </c>
      <c r="AE12" s="347" t="s">
        <v>1070</v>
      </c>
      <c r="AF12" s="347" t="s">
        <v>1070</v>
      </c>
      <c r="AG12" s="347" t="s">
        <v>1070</v>
      </c>
      <c r="AH12" s="347" t="s">
        <v>1070</v>
      </c>
      <c r="AI12" s="347" t="s">
        <v>1070</v>
      </c>
      <c r="AJ12" s="347" t="s">
        <v>1070</v>
      </c>
      <c r="AK12" s="347" t="s">
        <v>1070</v>
      </c>
      <c r="AL12" s="347" t="s">
        <v>1070</v>
      </c>
      <c r="AM12" s="347" t="s">
        <v>1070</v>
      </c>
      <c r="AN12" s="347" t="s">
        <v>1070</v>
      </c>
      <c r="AO12" s="347" t="s">
        <v>1070</v>
      </c>
      <c r="AP12" s="347" t="s">
        <v>1070</v>
      </c>
      <c r="AQ12" s="297" t="s">
        <v>1141</v>
      </c>
    </row>
    <row r="13" spans="1:43" s="313" customFormat="1" ht="30" customHeight="1">
      <c r="A13" s="299" t="s">
        <v>1079</v>
      </c>
      <c r="B13" s="300" t="s">
        <v>1083</v>
      </c>
      <c r="C13" s="300" t="s">
        <v>14</v>
      </c>
      <c r="D13" s="300" t="s">
        <v>1080</v>
      </c>
      <c r="E13" s="112" t="s">
        <v>1084</v>
      </c>
      <c r="F13" s="111">
        <v>45041</v>
      </c>
      <c r="G13" s="347">
        <v>4498.68</v>
      </c>
      <c r="H13" s="347">
        <f>I13-G13</f>
        <v>1239.62</v>
      </c>
      <c r="I13" s="351">
        <v>5738.3</v>
      </c>
      <c r="J13" s="347"/>
      <c r="K13" s="347"/>
      <c r="L13" s="351"/>
      <c r="M13" s="347" t="s">
        <v>1070</v>
      </c>
      <c r="N13" s="347" t="s">
        <v>1070</v>
      </c>
      <c r="O13" s="347" t="s">
        <v>1070</v>
      </c>
      <c r="P13" s="347" t="s">
        <v>1070</v>
      </c>
      <c r="Q13" s="347" t="s">
        <v>1070</v>
      </c>
      <c r="R13" s="347" t="s">
        <v>1070</v>
      </c>
      <c r="S13" s="347" t="s">
        <v>1070</v>
      </c>
      <c r="T13" s="347" t="s">
        <v>1070</v>
      </c>
      <c r="U13" s="347" t="s">
        <v>1070</v>
      </c>
      <c r="V13" s="347" t="s">
        <v>1070</v>
      </c>
      <c r="W13" s="347" t="s">
        <v>1070</v>
      </c>
      <c r="X13" s="347" t="s">
        <v>1070</v>
      </c>
      <c r="Y13" s="347" t="s">
        <v>1070</v>
      </c>
      <c r="Z13" s="347" t="s">
        <v>1070</v>
      </c>
      <c r="AA13" s="347" t="s">
        <v>1070</v>
      </c>
      <c r="AB13" s="347" t="s">
        <v>1070</v>
      </c>
      <c r="AC13" s="347" t="s">
        <v>1070</v>
      </c>
      <c r="AD13" s="347" t="s">
        <v>1070</v>
      </c>
      <c r="AE13" s="347" t="s">
        <v>1070</v>
      </c>
      <c r="AF13" s="347" t="s">
        <v>1070</v>
      </c>
      <c r="AG13" s="347" t="s">
        <v>1070</v>
      </c>
      <c r="AH13" s="347" t="s">
        <v>1070</v>
      </c>
      <c r="AI13" s="347" t="s">
        <v>1070</v>
      </c>
      <c r="AJ13" s="347" t="s">
        <v>1070</v>
      </c>
      <c r="AK13" s="347" t="s">
        <v>1070</v>
      </c>
      <c r="AL13" s="347" t="s">
        <v>1070</v>
      </c>
      <c r="AM13" s="347" t="s">
        <v>1070</v>
      </c>
      <c r="AN13" s="347" t="s">
        <v>1070</v>
      </c>
      <c r="AO13" s="347" t="s">
        <v>1070</v>
      </c>
      <c r="AP13" s="347" t="s">
        <v>1070</v>
      </c>
      <c r="AQ13" s="297" t="s">
        <v>1141</v>
      </c>
    </row>
    <row r="14" spans="1:43" s="309" customFormat="1" ht="30" customHeight="1">
      <c r="A14" s="299" t="s">
        <v>938</v>
      </c>
      <c r="B14" s="300" t="s">
        <v>920</v>
      </c>
      <c r="C14" s="300" t="s">
        <v>939</v>
      </c>
      <c r="D14" s="300" t="s">
        <v>940</v>
      </c>
      <c r="E14" s="308" t="s">
        <v>941</v>
      </c>
      <c r="F14" s="317">
        <v>44228</v>
      </c>
      <c r="G14" s="347">
        <v>9694.91</v>
      </c>
      <c r="H14" s="347">
        <f>I14-G14</f>
        <v>3466.0499999999993</v>
      </c>
      <c r="I14" s="351">
        <v>13160.96</v>
      </c>
      <c r="J14" s="347"/>
      <c r="K14" s="347"/>
      <c r="L14" s="351"/>
      <c r="M14" s="347"/>
      <c r="N14" s="347"/>
      <c r="O14" s="351"/>
      <c r="P14" s="347"/>
      <c r="Q14" s="347"/>
      <c r="R14" s="351"/>
      <c r="S14" s="347"/>
      <c r="T14" s="347"/>
      <c r="U14" s="351"/>
      <c r="V14" s="347"/>
      <c r="W14" s="351"/>
      <c r="X14" s="351"/>
      <c r="Y14" s="347"/>
      <c r="Z14" s="347"/>
      <c r="AA14" s="351"/>
      <c r="AB14" s="347"/>
      <c r="AC14" s="362"/>
      <c r="AD14" s="362"/>
      <c r="AE14" s="347"/>
      <c r="AF14" s="351"/>
      <c r="AG14" s="351"/>
      <c r="AH14" s="347"/>
      <c r="AI14" s="351"/>
      <c r="AJ14" s="351"/>
      <c r="AK14" s="354"/>
      <c r="AL14" s="338"/>
      <c r="AM14" s="354"/>
      <c r="AN14" s="347"/>
      <c r="AO14" s="347"/>
      <c r="AP14" s="347"/>
      <c r="AQ14" s="297" t="s">
        <v>986</v>
      </c>
    </row>
    <row r="15" spans="1:43" s="309" customFormat="1" ht="30" customHeight="1">
      <c r="A15" s="299" t="s">
        <v>942</v>
      </c>
      <c r="B15" s="300" t="s">
        <v>943</v>
      </c>
      <c r="C15" s="300" t="s">
        <v>918</v>
      </c>
      <c r="D15" s="308" t="s">
        <v>944</v>
      </c>
      <c r="E15" s="308" t="s">
        <v>466</v>
      </c>
      <c r="F15" s="317">
        <v>42736</v>
      </c>
      <c r="G15" s="347">
        <v>2223.63</v>
      </c>
      <c r="H15" s="347">
        <f>I15-G15</f>
        <v>4622.91</v>
      </c>
      <c r="I15" s="351">
        <v>6846.54</v>
      </c>
      <c r="J15" s="347"/>
      <c r="K15" s="347"/>
      <c r="L15" s="351"/>
      <c r="M15" s="347"/>
      <c r="N15" s="347"/>
      <c r="O15" s="351"/>
      <c r="P15" s="351"/>
      <c r="Q15" s="346"/>
      <c r="R15" s="351"/>
      <c r="S15" s="351"/>
      <c r="T15" s="346"/>
      <c r="U15" s="351"/>
      <c r="V15" s="351"/>
      <c r="W15" s="346"/>
      <c r="X15" s="351"/>
      <c r="Y15" s="346"/>
      <c r="Z15" s="346"/>
      <c r="AA15" s="351"/>
      <c r="AB15" s="362"/>
      <c r="AC15" s="362"/>
      <c r="AD15" s="362"/>
      <c r="AE15" s="346"/>
      <c r="AF15" s="350"/>
      <c r="AG15" s="351"/>
      <c r="AH15" s="346"/>
      <c r="AI15" s="350"/>
      <c r="AJ15" s="351"/>
      <c r="AK15" s="346"/>
      <c r="AL15" s="387"/>
      <c r="AM15" s="351"/>
      <c r="AN15" s="347"/>
      <c r="AO15" s="347"/>
      <c r="AP15" s="347"/>
      <c r="AQ15" s="297" t="s">
        <v>986</v>
      </c>
    </row>
    <row r="16" spans="1:43" s="309" customFormat="1" ht="30" customHeight="1">
      <c r="A16" s="380" t="s">
        <v>841</v>
      </c>
      <c r="B16" s="110" t="s">
        <v>1132</v>
      </c>
      <c r="C16" s="110" t="s">
        <v>1114</v>
      </c>
      <c r="D16" s="110" t="s">
        <v>1130</v>
      </c>
      <c r="E16" s="110" t="s">
        <v>1131</v>
      </c>
      <c r="F16" s="118">
        <v>45240</v>
      </c>
      <c r="G16" s="351"/>
      <c r="H16" s="347"/>
      <c r="I16" s="351"/>
      <c r="J16" s="351"/>
      <c r="K16" s="347"/>
      <c r="L16" s="351"/>
      <c r="M16" s="351"/>
      <c r="N16" s="347"/>
      <c r="O16" s="351"/>
      <c r="P16" s="351"/>
      <c r="Q16" s="347"/>
      <c r="R16" s="351"/>
      <c r="S16" s="351"/>
      <c r="T16" s="347"/>
      <c r="U16" s="351"/>
      <c r="V16" s="347"/>
      <c r="W16" s="347"/>
      <c r="X16" s="351"/>
      <c r="Y16" s="347"/>
      <c r="Z16" s="347"/>
      <c r="AA16" s="351"/>
      <c r="AB16" s="347"/>
      <c r="AC16" s="362"/>
      <c r="AD16" s="362"/>
      <c r="AE16" s="347"/>
      <c r="AF16" s="347"/>
      <c r="AG16" s="347"/>
      <c r="AH16" s="347"/>
      <c r="AI16" s="347"/>
      <c r="AJ16" s="347"/>
      <c r="AK16" s="347"/>
      <c r="AL16" s="347"/>
      <c r="AM16" s="347"/>
      <c r="AN16" s="347"/>
      <c r="AO16" s="347"/>
      <c r="AP16" s="347"/>
      <c r="AQ16" s="349" t="s">
        <v>986</v>
      </c>
    </row>
    <row r="17" spans="1:43" s="309" customFormat="1" ht="30" customHeight="1">
      <c r="A17" s="299" t="s">
        <v>823</v>
      </c>
      <c r="B17" s="300" t="s">
        <v>920</v>
      </c>
      <c r="C17" s="308" t="s">
        <v>35</v>
      </c>
      <c r="D17" s="308" t="s">
        <v>825</v>
      </c>
      <c r="E17" s="317" t="s">
        <v>1055</v>
      </c>
      <c r="F17" s="317">
        <v>44774</v>
      </c>
      <c r="G17" s="347"/>
      <c r="H17" s="347"/>
      <c r="I17" s="347"/>
      <c r="J17" s="347"/>
      <c r="K17" s="347"/>
      <c r="L17" s="347"/>
      <c r="M17" s="347"/>
      <c r="N17" s="347"/>
      <c r="O17" s="347"/>
      <c r="P17" s="347"/>
      <c r="Q17" s="347"/>
      <c r="R17" s="347"/>
      <c r="S17" s="346"/>
      <c r="T17" s="346"/>
      <c r="U17" s="346"/>
      <c r="V17" s="347"/>
      <c r="W17" s="347"/>
      <c r="X17" s="347"/>
      <c r="Y17" s="347"/>
      <c r="Z17" s="347"/>
      <c r="AA17" s="347"/>
      <c r="AB17" s="346"/>
      <c r="AC17" s="362"/>
      <c r="AD17" s="362"/>
      <c r="AE17" s="351"/>
      <c r="AF17" s="347"/>
      <c r="AG17" s="347"/>
      <c r="AH17" s="351"/>
      <c r="AI17" s="347"/>
      <c r="AJ17" s="347"/>
      <c r="AK17" s="351"/>
      <c r="AL17" s="347"/>
      <c r="AM17" s="396"/>
      <c r="AN17" s="347"/>
      <c r="AO17" s="347"/>
      <c r="AP17" s="347"/>
      <c r="AQ17" s="297" t="s">
        <v>986</v>
      </c>
    </row>
    <row r="18" spans="1:43" s="309" customFormat="1" ht="30" customHeight="1">
      <c r="A18" s="299" t="s">
        <v>1143</v>
      </c>
      <c r="B18" s="300" t="s">
        <v>1144</v>
      </c>
      <c r="C18" s="308" t="s">
        <v>983</v>
      </c>
      <c r="D18" s="308" t="s">
        <v>1145</v>
      </c>
      <c r="E18" s="317" t="s">
        <v>1146</v>
      </c>
      <c r="F18" s="317">
        <v>45348</v>
      </c>
      <c r="G18" s="347" t="s">
        <v>1070</v>
      </c>
      <c r="H18" s="347" t="s">
        <v>1070</v>
      </c>
      <c r="I18" s="347" t="s">
        <v>1070</v>
      </c>
      <c r="J18" s="347"/>
      <c r="K18" s="347"/>
      <c r="L18" s="347"/>
      <c r="M18" s="347"/>
      <c r="N18" s="347"/>
      <c r="O18" s="347"/>
      <c r="P18" s="347"/>
      <c r="Q18" s="347"/>
      <c r="R18" s="347"/>
      <c r="S18" s="346"/>
      <c r="T18" s="346"/>
      <c r="U18" s="346"/>
      <c r="V18" s="347"/>
      <c r="W18" s="347"/>
      <c r="X18" s="347"/>
      <c r="Y18" s="347"/>
      <c r="Z18" s="347"/>
      <c r="AA18" s="347"/>
      <c r="AB18" s="362"/>
      <c r="AC18" s="362"/>
      <c r="AD18" s="362"/>
      <c r="AE18" s="357"/>
      <c r="AF18" s="347"/>
      <c r="AG18" s="347"/>
      <c r="AH18" s="351"/>
      <c r="AI18" s="347"/>
      <c r="AJ18" s="347"/>
      <c r="AK18" s="351"/>
      <c r="AL18" s="347"/>
      <c r="AM18" s="396"/>
      <c r="AN18" s="347"/>
      <c r="AO18" s="347"/>
      <c r="AP18" s="371"/>
      <c r="AQ18" s="297" t="s">
        <v>986</v>
      </c>
    </row>
    <row r="19" spans="1:43" s="309" customFormat="1" ht="30" customHeight="1">
      <c r="A19" s="299" t="s">
        <v>956</v>
      </c>
      <c r="B19" s="300" t="s">
        <v>917</v>
      </c>
      <c r="C19" s="300" t="s">
        <v>918</v>
      </c>
      <c r="D19" s="300" t="s">
        <v>957</v>
      </c>
      <c r="E19" s="112" t="s">
        <v>1106</v>
      </c>
      <c r="F19" s="317">
        <v>42675</v>
      </c>
      <c r="G19" s="347"/>
      <c r="H19" s="347"/>
      <c r="I19" s="351"/>
      <c r="J19" s="347"/>
      <c r="K19" s="347"/>
      <c r="L19" s="351"/>
      <c r="M19" s="347"/>
      <c r="N19" s="347"/>
      <c r="O19" s="351"/>
      <c r="P19" s="347"/>
      <c r="Q19" s="347"/>
      <c r="R19" s="351"/>
      <c r="S19" s="347"/>
      <c r="T19" s="346"/>
      <c r="U19" s="346"/>
      <c r="V19" s="347"/>
      <c r="W19" s="347"/>
      <c r="X19" s="351"/>
      <c r="Y19" s="347"/>
      <c r="Z19" s="347"/>
      <c r="AA19" s="351"/>
      <c r="AB19" s="362"/>
      <c r="AC19" s="362"/>
      <c r="AD19" s="362"/>
      <c r="AE19" s="362"/>
      <c r="AF19" s="347"/>
      <c r="AG19" s="351"/>
      <c r="AH19" s="350"/>
      <c r="AI19" s="350"/>
      <c r="AJ19" s="350"/>
      <c r="AK19" s="350"/>
      <c r="AL19" s="350"/>
      <c r="AM19" s="350"/>
      <c r="AN19" s="350"/>
      <c r="AO19" s="350"/>
      <c r="AP19" s="372"/>
      <c r="AQ19" s="297" t="s">
        <v>986</v>
      </c>
    </row>
    <row r="20" spans="1:43" s="309" customFormat="1" ht="30" customHeight="1">
      <c r="A20" s="299" t="s">
        <v>958</v>
      </c>
      <c r="B20" s="300" t="s">
        <v>917</v>
      </c>
      <c r="C20" s="300" t="s">
        <v>918</v>
      </c>
      <c r="D20" s="300" t="s">
        <v>919</v>
      </c>
      <c r="E20" s="374" t="s">
        <v>1106</v>
      </c>
      <c r="F20" s="317">
        <v>42736</v>
      </c>
      <c r="G20" s="347"/>
      <c r="H20" s="347"/>
      <c r="I20" s="351"/>
      <c r="J20" s="347"/>
      <c r="K20" s="347"/>
      <c r="L20" s="351"/>
      <c r="M20" s="347"/>
      <c r="N20" s="347"/>
      <c r="O20" s="351"/>
      <c r="P20" s="347"/>
      <c r="Q20" s="347"/>
      <c r="R20" s="351"/>
      <c r="S20" s="347"/>
      <c r="T20" s="346"/>
      <c r="U20" s="346"/>
      <c r="V20" s="347"/>
      <c r="W20" s="347"/>
      <c r="X20" s="351"/>
      <c r="Y20" s="347"/>
      <c r="Z20" s="347"/>
      <c r="AA20" s="351"/>
      <c r="AB20" s="362"/>
      <c r="AC20" s="362"/>
      <c r="AD20" s="362"/>
      <c r="AE20" s="362"/>
      <c r="AF20" s="347"/>
      <c r="AG20" s="351"/>
      <c r="AH20" s="350"/>
      <c r="AI20" s="350"/>
      <c r="AJ20" s="350"/>
      <c r="AK20" s="350"/>
      <c r="AL20" s="350"/>
      <c r="AM20" s="350"/>
      <c r="AN20" s="347"/>
      <c r="AO20" s="347"/>
      <c r="AP20" s="347"/>
      <c r="AQ20" s="297" t="s">
        <v>986</v>
      </c>
    </row>
    <row r="21" spans="1:43" s="309" customFormat="1" ht="30" customHeight="1">
      <c r="A21" s="299" t="s">
        <v>959</v>
      </c>
      <c r="B21" s="300" t="s">
        <v>917</v>
      </c>
      <c r="C21" s="300" t="s">
        <v>918</v>
      </c>
      <c r="D21" s="300" t="s">
        <v>919</v>
      </c>
      <c r="E21" s="358" t="s">
        <v>1106</v>
      </c>
      <c r="F21" s="317">
        <v>42736</v>
      </c>
      <c r="G21" s="347"/>
      <c r="H21" s="347"/>
      <c r="I21" s="351"/>
      <c r="J21" s="350"/>
      <c r="K21" s="347"/>
      <c r="L21" s="351"/>
      <c r="M21" s="350"/>
      <c r="N21" s="347"/>
      <c r="O21" s="351"/>
      <c r="P21" s="347"/>
      <c r="Q21" s="347"/>
      <c r="R21" s="351"/>
      <c r="S21" s="346"/>
      <c r="T21" s="346"/>
      <c r="U21" s="346"/>
      <c r="V21" s="347"/>
      <c r="W21" s="347"/>
      <c r="X21" s="351"/>
      <c r="Y21" s="347"/>
      <c r="Z21" s="347"/>
      <c r="AA21" s="347"/>
      <c r="AB21" s="362"/>
      <c r="AC21" s="362"/>
      <c r="AD21" s="362"/>
      <c r="AE21" s="362"/>
      <c r="AF21" s="347"/>
      <c r="AG21" s="347"/>
      <c r="AH21" s="350"/>
      <c r="AI21" s="350"/>
      <c r="AJ21" s="350"/>
      <c r="AK21" s="350"/>
      <c r="AL21" s="338"/>
      <c r="AM21" s="338"/>
      <c r="AN21" s="347"/>
      <c r="AO21" s="347"/>
      <c r="AP21" s="347"/>
      <c r="AQ21" s="297" t="s">
        <v>986</v>
      </c>
    </row>
    <row r="22" spans="1:43" s="309" customFormat="1" ht="30" customHeight="1">
      <c r="A22" s="299" t="s">
        <v>1012</v>
      </c>
      <c r="B22" s="300" t="s">
        <v>920</v>
      </c>
      <c r="C22" s="300" t="s">
        <v>835</v>
      </c>
      <c r="D22" s="300" t="s">
        <v>1013</v>
      </c>
      <c r="E22" s="300" t="s">
        <v>1014</v>
      </c>
      <c r="F22" s="317">
        <v>44476</v>
      </c>
      <c r="G22" s="351"/>
      <c r="H22" s="351"/>
      <c r="I22" s="351"/>
      <c r="J22" s="351"/>
      <c r="K22" s="351"/>
      <c r="L22" s="351"/>
      <c r="M22" s="351"/>
      <c r="N22" s="351"/>
      <c r="O22" s="351"/>
      <c r="P22" s="351"/>
      <c r="Q22" s="351"/>
      <c r="R22" s="351"/>
      <c r="S22" s="346"/>
      <c r="T22" s="346"/>
      <c r="U22" s="346"/>
      <c r="V22" s="351"/>
      <c r="W22" s="351"/>
      <c r="X22" s="351"/>
      <c r="Y22" s="351"/>
      <c r="Z22" s="351"/>
      <c r="AA22" s="357"/>
      <c r="AB22" s="351"/>
      <c r="AC22" s="362"/>
      <c r="AD22" s="362"/>
      <c r="AE22" s="351"/>
      <c r="AF22" s="351"/>
      <c r="AG22" s="357"/>
      <c r="AH22" s="351"/>
      <c r="AI22" s="351"/>
      <c r="AJ22" s="357"/>
      <c r="AK22" s="351"/>
      <c r="AL22" s="351"/>
      <c r="AM22" s="357"/>
      <c r="AN22" s="347"/>
      <c r="AO22" s="347"/>
      <c r="AP22" s="347"/>
      <c r="AQ22" s="297" t="s">
        <v>986</v>
      </c>
    </row>
    <row r="23" spans="1:43" s="309" customFormat="1" ht="30" customHeight="1">
      <c r="A23" s="299" t="s">
        <v>854</v>
      </c>
      <c r="B23" s="300" t="s">
        <v>920</v>
      </c>
      <c r="C23" s="300" t="s">
        <v>939</v>
      </c>
      <c r="D23" s="300" t="s">
        <v>855</v>
      </c>
      <c r="E23" s="300" t="s">
        <v>856</v>
      </c>
      <c r="F23" s="317">
        <v>43656</v>
      </c>
      <c r="G23" s="351">
        <v>9694.91</v>
      </c>
      <c r="H23" s="347">
        <f>I23-G23</f>
        <v>3415.2299999999996</v>
      </c>
      <c r="I23" s="351">
        <v>13110.14</v>
      </c>
      <c r="J23" s="351"/>
      <c r="K23" s="347"/>
      <c r="L23" s="351"/>
      <c r="M23" s="347"/>
      <c r="N23" s="347"/>
      <c r="O23" s="351"/>
      <c r="P23" s="351"/>
      <c r="Q23" s="351"/>
      <c r="R23" s="351"/>
      <c r="S23" s="346"/>
      <c r="T23" s="346"/>
      <c r="U23" s="384"/>
      <c r="V23" s="346"/>
      <c r="W23" s="347"/>
      <c r="X23" s="351"/>
      <c r="Y23" s="351"/>
      <c r="Z23" s="347"/>
      <c r="AA23" s="351"/>
      <c r="AB23" s="351"/>
      <c r="AC23" s="362"/>
      <c r="AD23" s="362"/>
      <c r="AE23" s="351"/>
      <c r="AF23" s="354"/>
      <c r="AG23" s="372"/>
      <c r="AH23" s="351"/>
      <c r="AI23" s="354"/>
      <c r="AJ23" s="372"/>
      <c r="AK23" s="145"/>
      <c r="AL23" s="354"/>
      <c r="AM23" s="372"/>
      <c r="AN23" s="347"/>
      <c r="AO23" s="347"/>
      <c r="AP23" s="347"/>
      <c r="AQ23" s="297" t="s">
        <v>986</v>
      </c>
    </row>
    <row r="24" spans="1:43" s="309" customFormat="1" ht="30" customHeight="1">
      <c r="A24" s="320" t="s">
        <v>1025</v>
      </c>
      <c r="B24" s="300" t="s">
        <v>656</v>
      </c>
      <c r="C24" s="308" t="s">
        <v>28</v>
      </c>
      <c r="D24" s="308" t="s">
        <v>1026</v>
      </c>
      <c r="E24" s="308" t="s">
        <v>1027</v>
      </c>
      <c r="F24" s="317">
        <v>44503</v>
      </c>
      <c r="G24" s="351">
        <v>23362.5</v>
      </c>
      <c r="H24" s="347">
        <f>I24-G24</f>
        <v>6445.4000000000015</v>
      </c>
      <c r="I24" s="351">
        <v>29807.9</v>
      </c>
      <c r="J24" s="351"/>
      <c r="K24" s="347"/>
      <c r="L24" s="351"/>
      <c r="M24" s="351"/>
      <c r="N24" s="347"/>
      <c r="O24" s="351"/>
      <c r="P24" s="351"/>
      <c r="Q24" s="347"/>
      <c r="R24" s="351"/>
      <c r="S24" s="346"/>
      <c r="T24" s="346"/>
      <c r="U24" s="346"/>
      <c r="V24" s="351"/>
      <c r="W24" s="347"/>
      <c r="X24" s="351"/>
      <c r="Y24" s="351"/>
      <c r="Z24" s="377"/>
      <c r="AA24" s="351"/>
      <c r="AB24" s="362"/>
      <c r="AC24" s="362"/>
      <c r="AD24" s="362"/>
      <c r="AE24" s="351"/>
      <c r="AF24" s="354"/>
      <c r="AG24" s="351"/>
      <c r="AH24" s="351"/>
      <c r="AI24" s="354"/>
      <c r="AJ24" s="351"/>
      <c r="AK24" s="145"/>
      <c r="AL24" s="354"/>
      <c r="AM24" s="384"/>
      <c r="AN24" s="351"/>
      <c r="AO24" s="347"/>
      <c r="AP24" s="347"/>
      <c r="AQ24" s="297" t="s">
        <v>986</v>
      </c>
    </row>
    <row r="25" spans="1:43" s="313" customFormat="1" ht="30" customHeight="1">
      <c r="A25" s="299" t="s">
        <v>961</v>
      </c>
      <c r="B25" s="300" t="s">
        <v>917</v>
      </c>
      <c r="C25" s="300" t="s">
        <v>1115</v>
      </c>
      <c r="D25" s="300" t="s">
        <v>954</v>
      </c>
      <c r="E25" s="322" t="s">
        <v>1107</v>
      </c>
      <c r="F25" s="301">
        <v>34335</v>
      </c>
      <c r="G25" s="350"/>
      <c r="H25" s="347"/>
      <c r="I25" s="347"/>
      <c r="J25" s="350"/>
      <c r="K25" s="347"/>
      <c r="L25" s="347"/>
      <c r="M25" s="350"/>
      <c r="N25" s="347"/>
      <c r="O25" s="351"/>
      <c r="P25" s="347"/>
      <c r="Q25" s="347"/>
      <c r="R25" s="351"/>
      <c r="S25" s="347"/>
      <c r="T25" s="346"/>
      <c r="U25" s="346"/>
      <c r="V25" s="347"/>
      <c r="W25" s="347"/>
      <c r="X25" s="351"/>
      <c r="Y25" s="347"/>
      <c r="Z25" s="347"/>
      <c r="AA25" s="347"/>
      <c r="AB25" s="362"/>
      <c r="AC25" s="362"/>
      <c r="AD25" s="362"/>
      <c r="AE25" s="362"/>
      <c r="AF25" s="347"/>
      <c r="AG25" s="347"/>
      <c r="AH25" s="350"/>
      <c r="AI25" s="350"/>
      <c r="AJ25" s="350"/>
      <c r="AK25" s="350"/>
      <c r="AL25" s="350"/>
      <c r="AM25" s="350"/>
      <c r="AN25" s="347"/>
      <c r="AO25" s="347"/>
      <c r="AP25" s="347"/>
      <c r="AQ25" s="297" t="s">
        <v>986</v>
      </c>
    </row>
    <row r="26" spans="1:43" s="313" customFormat="1" ht="30" customHeight="1">
      <c r="A26" s="299" t="s">
        <v>1085</v>
      </c>
      <c r="B26" s="300" t="s">
        <v>964</v>
      </c>
      <c r="C26" s="300" t="s">
        <v>14</v>
      </c>
      <c r="D26" s="300" t="s">
        <v>1086</v>
      </c>
      <c r="E26" s="322" t="s">
        <v>1087</v>
      </c>
      <c r="F26" s="301">
        <v>45070</v>
      </c>
      <c r="G26" s="346"/>
      <c r="H26" s="346"/>
      <c r="I26" s="346"/>
      <c r="J26" s="346"/>
      <c r="K26" s="346"/>
      <c r="L26" s="346"/>
      <c r="M26" s="346"/>
      <c r="N26" s="346"/>
      <c r="O26" s="346"/>
      <c r="P26" s="346"/>
      <c r="Q26" s="346"/>
      <c r="R26" s="346"/>
      <c r="S26" s="346"/>
      <c r="T26" s="346"/>
      <c r="U26" s="346"/>
      <c r="V26" s="347"/>
      <c r="W26" s="347"/>
      <c r="X26" s="351"/>
      <c r="Y26" s="347"/>
      <c r="Z26" s="347"/>
      <c r="AA26" s="347"/>
      <c r="AB26" s="362"/>
      <c r="AC26" s="362"/>
      <c r="AD26" s="362"/>
      <c r="AE26" s="347"/>
      <c r="AF26" s="347"/>
      <c r="AG26" s="347"/>
      <c r="AH26" s="350"/>
      <c r="AI26" s="350"/>
      <c r="AJ26" s="350"/>
      <c r="AK26" s="350"/>
      <c r="AL26" s="350"/>
      <c r="AM26" s="350"/>
      <c r="AN26" s="347"/>
      <c r="AO26" s="347"/>
      <c r="AP26" s="347"/>
      <c r="AQ26" s="297" t="s">
        <v>986</v>
      </c>
    </row>
    <row r="27" spans="1:43" s="309" customFormat="1" ht="30" customHeight="1">
      <c r="A27" s="299" t="s">
        <v>962</v>
      </c>
      <c r="B27" s="300" t="s">
        <v>917</v>
      </c>
      <c r="C27" s="300" t="s">
        <v>918</v>
      </c>
      <c r="D27" s="300" t="s">
        <v>919</v>
      </c>
      <c r="E27" s="358" t="s">
        <v>1106</v>
      </c>
      <c r="F27" s="317">
        <v>42736</v>
      </c>
      <c r="G27" s="347"/>
      <c r="H27" s="347"/>
      <c r="I27" s="351"/>
      <c r="J27" s="347"/>
      <c r="K27" s="347"/>
      <c r="L27" s="351"/>
      <c r="M27" s="347"/>
      <c r="N27" s="347"/>
      <c r="O27" s="351"/>
      <c r="P27" s="347"/>
      <c r="Q27" s="347"/>
      <c r="R27" s="351"/>
      <c r="S27" s="347"/>
      <c r="T27" s="346"/>
      <c r="U27" s="346"/>
      <c r="V27" s="347"/>
      <c r="W27" s="347"/>
      <c r="X27" s="351"/>
      <c r="Y27" s="347"/>
      <c r="Z27" s="347"/>
      <c r="AA27" s="347"/>
      <c r="AB27" s="362"/>
      <c r="AC27" s="362"/>
      <c r="AD27" s="362"/>
      <c r="AE27" s="362"/>
      <c r="AF27" s="347"/>
      <c r="AG27" s="347"/>
      <c r="AH27" s="350"/>
      <c r="AI27" s="350"/>
      <c r="AJ27" s="350"/>
      <c r="AK27" s="350"/>
      <c r="AL27" s="350"/>
      <c r="AM27" s="350"/>
      <c r="AN27" s="347"/>
      <c r="AO27" s="347"/>
      <c r="AP27" s="347"/>
      <c r="AQ27" s="297" t="s">
        <v>986</v>
      </c>
    </row>
    <row r="28" spans="1:43" s="309" customFormat="1" ht="30" customHeight="1">
      <c r="A28" s="299" t="s">
        <v>963</v>
      </c>
      <c r="B28" s="300" t="s">
        <v>964</v>
      </c>
      <c r="C28" s="300" t="s">
        <v>4</v>
      </c>
      <c r="D28" s="300" t="s">
        <v>675</v>
      </c>
      <c r="E28" s="300" t="s">
        <v>739</v>
      </c>
      <c r="F28" s="317">
        <v>41640</v>
      </c>
      <c r="G28" s="351"/>
      <c r="H28" s="347"/>
      <c r="I28" s="351"/>
      <c r="J28" s="351"/>
      <c r="K28" s="347"/>
      <c r="L28" s="351"/>
      <c r="M28" s="347"/>
      <c r="N28" s="347"/>
      <c r="O28" s="351"/>
      <c r="P28" s="347"/>
      <c r="Q28" s="347"/>
      <c r="R28" s="351"/>
      <c r="S28" s="346"/>
      <c r="T28" s="346"/>
      <c r="U28" s="346"/>
      <c r="V28" s="346"/>
      <c r="W28" s="347"/>
      <c r="X28" s="351"/>
      <c r="Y28" s="347"/>
      <c r="Z28" s="347"/>
      <c r="AA28" s="351"/>
      <c r="AB28" s="362"/>
      <c r="AC28" s="362"/>
      <c r="AD28" s="362"/>
      <c r="AE28" s="347"/>
      <c r="AF28" s="347"/>
      <c r="AG28" s="351"/>
      <c r="AH28" s="347"/>
      <c r="AI28" s="347"/>
      <c r="AJ28" s="351"/>
      <c r="AK28" s="354"/>
      <c r="AL28" s="338"/>
      <c r="AM28" s="354"/>
      <c r="AN28" s="347"/>
      <c r="AO28" s="347"/>
      <c r="AP28" s="347"/>
      <c r="AQ28" s="297" t="s">
        <v>986</v>
      </c>
    </row>
    <row r="29" spans="1:43" s="309" customFormat="1" ht="30" customHeight="1">
      <c r="A29" s="378" t="s">
        <v>24</v>
      </c>
      <c r="B29" s="300" t="s">
        <v>950</v>
      </c>
      <c r="C29" s="308" t="s">
        <v>28</v>
      </c>
      <c r="D29" s="308" t="s">
        <v>1100</v>
      </c>
      <c r="E29" s="308" t="s">
        <v>1101</v>
      </c>
      <c r="F29" s="301">
        <v>45139</v>
      </c>
      <c r="G29" s="347">
        <f>I29-H29</f>
        <v>17066.61</v>
      </c>
      <c r="H29" s="347">
        <v>1785.88</v>
      </c>
      <c r="I29" s="347">
        <v>18852.49</v>
      </c>
      <c r="J29" s="347">
        <f>L29-K29</f>
        <v>8162.48</v>
      </c>
      <c r="K29" s="347">
        <v>878.82</v>
      </c>
      <c r="L29" s="347">
        <v>9041.3</v>
      </c>
      <c r="M29" s="347"/>
      <c r="N29" s="347"/>
      <c r="O29" s="351"/>
      <c r="P29" s="347"/>
      <c r="Q29" s="347"/>
      <c r="R29" s="351"/>
      <c r="S29" s="346"/>
      <c r="T29" s="346"/>
      <c r="U29" s="346"/>
      <c r="V29" s="347"/>
      <c r="W29" s="347"/>
      <c r="X29" s="347"/>
      <c r="Y29" s="347"/>
      <c r="Z29" s="347"/>
      <c r="AA29" s="347"/>
      <c r="AB29" s="362"/>
      <c r="AC29" s="362"/>
      <c r="AD29" s="362"/>
      <c r="AE29" s="347"/>
      <c r="AF29" s="347"/>
      <c r="AG29" s="347"/>
      <c r="AH29" s="347"/>
      <c r="AI29" s="347"/>
      <c r="AJ29" s="347"/>
      <c r="AK29" s="347"/>
      <c r="AL29" s="347"/>
      <c r="AM29" s="347"/>
      <c r="AN29" s="347"/>
      <c r="AO29" s="347"/>
      <c r="AP29" s="347"/>
      <c r="AQ29" s="297" t="s">
        <v>1070</v>
      </c>
    </row>
    <row r="30" spans="1:43" s="313" customFormat="1" ht="30" customHeight="1">
      <c r="A30" s="299" t="s">
        <v>411</v>
      </c>
      <c r="B30" s="300" t="s">
        <v>971</v>
      </c>
      <c r="C30" s="300" t="s">
        <v>983</v>
      </c>
      <c r="D30" s="300" t="s">
        <v>677</v>
      </c>
      <c r="E30" s="308" t="s">
        <v>1065</v>
      </c>
      <c r="F30" s="301">
        <v>44835</v>
      </c>
      <c r="G30" s="347"/>
      <c r="H30" s="347"/>
      <c r="I30" s="347"/>
      <c r="J30" s="347"/>
      <c r="K30" s="347"/>
      <c r="L30" s="347"/>
      <c r="M30" s="347"/>
      <c r="N30" s="347"/>
      <c r="O30" s="347"/>
      <c r="P30" s="347"/>
      <c r="Q30" s="347"/>
      <c r="R30" s="347"/>
      <c r="S30" s="346"/>
      <c r="T30" s="346"/>
      <c r="U30" s="346"/>
      <c r="V30" s="346"/>
      <c r="W30" s="347"/>
      <c r="X30" s="347"/>
      <c r="Y30" s="347"/>
      <c r="Z30" s="347"/>
      <c r="AA30" s="347"/>
      <c r="AB30" s="362"/>
      <c r="AC30" s="362"/>
      <c r="AD30" s="362"/>
      <c r="AE30" s="347"/>
      <c r="AF30" s="347"/>
      <c r="AG30" s="347"/>
      <c r="AH30" s="347"/>
      <c r="AI30" s="347"/>
      <c r="AJ30" s="347"/>
      <c r="AK30" s="347"/>
      <c r="AL30" s="350"/>
      <c r="AM30" s="350"/>
      <c r="AN30" s="347"/>
      <c r="AO30" s="347"/>
      <c r="AP30" s="347"/>
      <c r="AQ30" s="297" t="s">
        <v>986</v>
      </c>
    </row>
    <row r="31" spans="1:43" s="313" customFormat="1" ht="30" customHeight="1">
      <c r="A31" s="299" t="s">
        <v>1119</v>
      </c>
      <c r="B31" s="300" t="s">
        <v>920</v>
      </c>
      <c r="C31" s="300" t="s">
        <v>4</v>
      </c>
      <c r="D31" s="300" t="s">
        <v>1117</v>
      </c>
      <c r="E31" s="308" t="s">
        <v>1118</v>
      </c>
      <c r="F31" s="301">
        <v>45139</v>
      </c>
      <c r="G31" s="347"/>
      <c r="H31" s="347"/>
      <c r="I31" s="347"/>
      <c r="J31" s="347"/>
      <c r="K31" s="347"/>
      <c r="L31" s="347"/>
      <c r="M31" s="347"/>
      <c r="N31" s="347"/>
      <c r="O31" s="347"/>
      <c r="P31" s="347"/>
      <c r="Q31" s="347"/>
      <c r="R31" s="347"/>
      <c r="S31" s="346"/>
      <c r="T31" s="346"/>
      <c r="U31" s="346"/>
      <c r="V31" s="346"/>
      <c r="W31" s="347"/>
      <c r="X31" s="347"/>
      <c r="Y31" s="347"/>
      <c r="Z31" s="347"/>
      <c r="AA31" s="347"/>
      <c r="AB31" s="362"/>
      <c r="AC31" s="362"/>
      <c r="AD31" s="362"/>
      <c r="AE31" s="347"/>
      <c r="AF31" s="347"/>
      <c r="AG31" s="347"/>
      <c r="AH31" s="347"/>
      <c r="AI31" s="347"/>
      <c r="AJ31" s="351"/>
      <c r="AK31" s="347"/>
      <c r="AL31" s="350"/>
      <c r="AM31" s="350"/>
      <c r="AN31" s="347"/>
      <c r="AO31" s="347"/>
      <c r="AP31" s="347"/>
      <c r="AQ31" s="297" t="s">
        <v>986</v>
      </c>
    </row>
    <row r="32" spans="1:43" s="313" customFormat="1" ht="30" customHeight="1">
      <c r="A32" s="299" t="s">
        <v>972</v>
      </c>
      <c r="B32" s="300" t="s">
        <v>917</v>
      </c>
      <c r="C32" s="300" t="s">
        <v>918</v>
      </c>
      <c r="D32" s="300" t="s">
        <v>931</v>
      </c>
      <c r="E32" s="358" t="s">
        <v>1106</v>
      </c>
      <c r="F32" s="301">
        <v>41334</v>
      </c>
      <c r="G32" s="346"/>
      <c r="H32" s="347"/>
      <c r="I32" s="351"/>
      <c r="J32" s="351"/>
      <c r="K32" s="347"/>
      <c r="L32" s="351"/>
      <c r="M32" s="347"/>
      <c r="N32" s="347"/>
      <c r="O32" s="351"/>
      <c r="P32" s="347"/>
      <c r="Q32" s="347"/>
      <c r="R32" s="351"/>
      <c r="S32" s="346"/>
      <c r="T32" s="346"/>
      <c r="U32" s="346"/>
      <c r="V32" s="347"/>
      <c r="W32" s="347"/>
      <c r="X32" s="351"/>
      <c r="Y32" s="347"/>
      <c r="Z32" s="347"/>
      <c r="AA32" s="347"/>
      <c r="AB32" s="362"/>
      <c r="AC32" s="362"/>
      <c r="AD32" s="362"/>
      <c r="AE32" s="362"/>
      <c r="AF32" s="347"/>
      <c r="AG32" s="347"/>
      <c r="AH32" s="350"/>
      <c r="AI32" s="350"/>
      <c r="AJ32" s="350"/>
      <c r="AK32" s="350"/>
      <c r="AL32" s="350"/>
      <c r="AM32" s="350"/>
      <c r="AN32" s="347"/>
      <c r="AO32" s="347"/>
      <c r="AP32" s="347"/>
      <c r="AQ32" s="297" t="s">
        <v>986</v>
      </c>
    </row>
    <row r="33" spans="1:43" s="313" customFormat="1" ht="30" customHeight="1">
      <c r="A33" s="320" t="s">
        <v>1048</v>
      </c>
      <c r="B33" s="300" t="s">
        <v>948</v>
      </c>
      <c r="C33" s="326" t="s">
        <v>4</v>
      </c>
      <c r="D33" s="308" t="s">
        <v>1049</v>
      </c>
      <c r="E33" s="308" t="s">
        <v>1050</v>
      </c>
      <c r="F33" s="317">
        <v>44704</v>
      </c>
      <c r="G33" s="347"/>
      <c r="H33" s="347"/>
      <c r="I33" s="347"/>
      <c r="J33" s="347"/>
      <c r="K33" s="347"/>
      <c r="L33" s="347"/>
      <c r="M33" s="347"/>
      <c r="N33" s="347"/>
      <c r="O33" s="351"/>
      <c r="P33" s="347"/>
      <c r="Q33" s="347"/>
      <c r="R33" s="347"/>
      <c r="S33" s="346"/>
      <c r="T33" s="346"/>
      <c r="U33" s="346"/>
      <c r="V33" s="346"/>
      <c r="W33" s="347"/>
      <c r="X33" s="351"/>
      <c r="Y33" s="346"/>
      <c r="Z33" s="346"/>
      <c r="AA33" s="351"/>
      <c r="AB33" s="346"/>
      <c r="AC33" s="362"/>
      <c r="AD33" s="351"/>
      <c r="AE33" s="338"/>
      <c r="AF33" s="338"/>
      <c r="AG33" s="350"/>
      <c r="AH33" s="338"/>
      <c r="AI33" s="338"/>
      <c r="AJ33" s="338"/>
      <c r="AK33" s="338"/>
      <c r="AL33" s="338"/>
      <c r="AM33" s="384"/>
      <c r="AN33" s="347"/>
      <c r="AO33" s="347"/>
      <c r="AP33" s="347"/>
      <c r="AQ33" s="297" t="s">
        <v>986</v>
      </c>
    </row>
    <row r="34" spans="1:43" s="309" customFormat="1" ht="30" customHeight="1" thickBot="1">
      <c r="A34" s="345" t="s">
        <v>982</v>
      </c>
      <c r="B34" s="327" t="s">
        <v>920</v>
      </c>
      <c r="C34" s="328" t="s">
        <v>983</v>
      </c>
      <c r="D34" s="327" t="s">
        <v>984</v>
      </c>
      <c r="E34" s="327" t="s">
        <v>985</v>
      </c>
      <c r="F34" s="329">
        <v>44357</v>
      </c>
      <c r="G34" s="352"/>
      <c r="H34" s="352"/>
      <c r="I34" s="353"/>
      <c r="J34" s="352"/>
      <c r="K34" s="352"/>
      <c r="L34" s="353"/>
      <c r="M34" s="352"/>
      <c r="N34" s="352"/>
      <c r="O34" s="353"/>
      <c r="P34" s="352"/>
      <c r="Q34" s="352"/>
      <c r="R34" s="353"/>
      <c r="S34" s="352"/>
      <c r="T34" s="352"/>
      <c r="U34" s="353"/>
      <c r="V34" s="363"/>
      <c r="W34" s="353"/>
      <c r="X34" s="353"/>
      <c r="Y34" s="363"/>
      <c r="Z34" s="363"/>
      <c r="AA34" s="363"/>
      <c r="AB34" s="363"/>
      <c r="AC34" s="363"/>
      <c r="AD34" s="363"/>
      <c r="AE34" s="363"/>
      <c r="AF34" s="339"/>
      <c r="AG34" s="339"/>
      <c r="AH34" s="363"/>
      <c r="AI34" s="339"/>
      <c r="AJ34" s="339"/>
      <c r="AK34" s="363"/>
      <c r="AL34" s="339"/>
      <c r="AM34" s="339"/>
      <c r="AN34" s="339"/>
      <c r="AO34" s="339"/>
      <c r="AP34" s="339"/>
      <c r="AQ34" s="383" t="s">
        <v>986</v>
      </c>
    </row>
    <row r="35" ht="24" customHeight="1">
      <c r="A35" s="226" t="s">
        <v>1147</v>
      </c>
    </row>
  </sheetData>
  <sheetProtection/>
  <mergeCells count="19">
    <mergeCell ref="C1:F1"/>
    <mergeCell ref="B2:B3"/>
    <mergeCell ref="C2:C3"/>
    <mergeCell ref="D2:D3"/>
    <mergeCell ref="E2:E3"/>
    <mergeCell ref="F2:F3"/>
    <mergeCell ref="G2:I2"/>
    <mergeCell ref="J2:L2"/>
    <mergeCell ref="M2:O2"/>
    <mergeCell ref="P2:R2"/>
    <mergeCell ref="S2:U2"/>
    <mergeCell ref="V2:X2"/>
    <mergeCell ref="AQ2:AQ3"/>
    <mergeCell ref="Y2:AA2"/>
    <mergeCell ref="AB2:AD2"/>
    <mergeCell ref="AE2:AG2"/>
    <mergeCell ref="AH2:AJ2"/>
    <mergeCell ref="AK2:AM2"/>
    <mergeCell ref="AN2:AP2"/>
  </mergeCells>
  <printOptions/>
  <pageMargins left="0.511811024" right="0.511811024" top="0.787401575" bottom="0.787401575" header="0.31496062" footer="0.31496062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2:AQ83"/>
  <sheetViews>
    <sheetView showGridLines="0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3" sqref="A3:A4"/>
    </sheetView>
  </sheetViews>
  <sheetFormatPr defaultColWidth="9.140625" defaultRowHeight="12.75"/>
  <cols>
    <col min="1" max="1" width="32.00390625" style="0" bestFit="1" customWidth="1"/>
    <col min="2" max="2" width="13.8515625" style="0" customWidth="1"/>
    <col min="4" max="4" width="15.57421875" style="0" customWidth="1"/>
    <col min="5" max="5" width="10.8515625" style="0" customWidth="1"/>
    <col min="6" max="6" width="15.8515625" style="0" customWidth="1"/>
    <col min="7" max="8" width="12.00390625" style="0" bestFit="1" customWidth="1"/>
    <col min="9" max="9" width="14.421875" style="0" customWidth="1"/>
    <col min="10" max="10" width="12.00390625" style="0" bestFit="1" customWidth="1"/>
    <col min="11" max="11" width="12.140625" style="0" bestFit="1" customWidth="1"/>
    <col min="12" max="12" width="13.57421875" style="0" customWidth="1"/>
    <col min="13" max="14" width="12.00390625" style="0" bestFit="1" customWidth="1"/>
    <col min="15" max="15" width="13.57421875" style="0" customWidth="1"/>
    <col min="16" max="16" width="12.00390625" style="0" bestFit="1" customWidth="1"/>
    <col min="17" max="17" width="12.140625" style="0" bestFit="1" customWidth="1"/>
    <col min="18" max="18" width="13.57421875" style="0" customWidth="1"/>
    <col min="19" max="19" width="12.00390625" style="0" bestFit="1" customWidth="1"/>
    <col min="20" max="20" width="11.00390625" style="0" bestFit="1" customWidth="1"/>
    <col min="21" max="22" width="12.00390625" style="0" bestFit="1" customWidth="1"/>
    <col min="23" max="23" width="11.00390625" style="0" bestFit="1" customWidth="1"/>
    <col min="24" max="31" width="12.00390625" style="0" bestFit="1" customWidth="1"/>
    <col min="32" max="32" width="12.140625" style="0" bestFit="1" customWidth="1"/>
    <col min="33" max="35" width="12.00390625" style="0" bestFit="1" customWidth="1"/>
    <col min="36" max="36" width="13.421875" style="0" customWidth="1"/>
    <col min="37" max="38" width="12.00390625" style="0" bestFit="1" customWidth="1"/>
    <col min="39" max="39" width="13.7109375" style="0" customWidth="1"/>
    <col min="40" max="41" width="12.00390625" style="0" bestFit="1" customWidth="1"/>
    <col min="42" max="42" width="14.140625" style="0" customWidth="1"/>
    <col min="43" max="43" width="39.8515625" style="0" bestFit="1" customWidth="1"/>
  </cols>
  <sheetData>
    <row r="1" ht="74.25" customHeight="1"/>
    <row r="2" spans="1:43" ht="13.5" thickBot="1">
      <c r="A2" s="407" t="s">
        <v>689</v>
      </c>
      <c r="B2" s="407"/>
      <c r="C2" s="407"/>
      <c r="D2" s="407"/>
      <c r="E2" s="407"/>
      <c r="F2" s="407"/>
      <c r="G2" s="407"/>
      <c r="H2" s="407"/>
      <c r="I2" s="407"/>
      <c r="J2" s="407"/>
      <c r="K2" s="407"/>
      <c r="L2" s="407"/>
      <c r="M2" s="407"/>
      <c r="N2" s="407"/>
      <c r="O2" s="407"/>
      <c r="P2" s="407"/>
      <c r="Q2" s="407"/>
      <c r="R2" s="407"/>
      <c r="S2" s="407"/>
      <c r="T2" s="407"/>
      <c r="U2" s="407"/>
      <c r="V2" s="407"/>
      <c r="W2" s="407"/>
      <c r="X2" s="407"/>
      <c r="Y2" s="407"/>
      <c r="Z2" s="407"/>
      <c r="AA2" s="407"/>
      <c r="AB2" s="407"/>
      <c r="AC2" s="407"/>
      <c r="AD2" s="407"/>
      <c r="AE2" s="407"/>
      <c r="AF2" s="407"/>
      <c r="AG2" s="407"/>
      <c r="AH2" s="407"/>
      <c r="AI2" s="407"/>
      <c r="AJ2" s="407"/>
      <c r="AK2" s="407"/>
      <c r="AL2" s="407"/>
      <c r="AM2" s="407"/>
      <c r="AN2" s="407"/>
      <c r="AO2" s="407"/>
      <c r="AP2" s="407"/>
      <c r="AQ2" s="407"/>
    </row>
    <row r="3" spans="1:43" ht="12.75" customHeight="1">
      <c r="A3" s="401" t="s">
        <v>0</v>
      </c>
      <c r="B3" s="397" t="s">
        <v>1</v>
      </c>
      <c r="C3" s="397" t="s">
        <v>2</v>
      </c>
      <c r="D3" s="397" t="s">
        <v>3</v>
      </c>
      <c r="E3" s="397" t="s">
        <v>81</v>
      </c>
      <c r="F3" s="397" t="s">
        <v>5</v>
      </c>
      <c r="G3" s="403" t="s">
        <v>114</v>
      </c>
      <c r="H3" s="403"/>
      <c r="I3" s="403"/>
      <c r="J3" s="397" t="s">
        <v>115</v>
      </c>
      <c r="K3" s="397"/>
      <c r="L3" s="397"/>
      <c r="M3" s="403" t="s">
        <v>116</v>
      </c>
      <c r="N3" s="403"/>
      <c r="O3" s="403"/>
      <c r="P3" s="403" t="s">
        <v>117</v>
      </c>
      <c r="Q3" s="403"/>
      <c r="R3" s="403"/>
      <c r="S3" s="403" t="s">
        <v>118</v>
      </c>
      <c r="T3" s="403"/>
      <c r="U3" s="403"/>
      <c r="V3" s="403" t="s">
        <v>119</v>
      </c>
      <c r="W3" s="403"/>
      <c r="X3" s="403"/>
      <c r="Y3" s="403" t="s">
        <v>142</v>
      </c>
      <c r="Z3" s="403"/>
      <c r="AA3" s="403"/>
      <c r="AB3" s="403" t="s">
        <v>120</v>
      </c>
      <c r="AC3" s="403"/>
      <c r="AD3" s="403"/>
      <c r="AE3" s="403" t="s">
        <v>121</v>
      </c>
      <c r="AF3" s="403"/>
      <c r="AG3" s="403"/>
      <c r="AH3" s="404" t="s">
        <v>122</v>
      </c>
      <c r="AI3" s="405"/>
      <c r="AJ3" s="406"/>
      <c r="AK3" s="403" t="s">
        <v>123</v>
      </c>
      <c r="AL3" s="403"/>
      <c r="AM3" s="403"/>
      <c r="AN3" s="403" t="s">
        <v>124</v>
      </c>
      <c r="AO3" s="403"/>
      <c r="AP3" s="403"/>
      <c r="AQ3" s="399" t="s">
        <v>376</v>
      </c>
    </row>
    <row r="4" spans="1:43" ht="36.75" thickBot="1">
      <c r="A4" s="402"/>
      <c r="B4" s="398"/>
      <c r="C4" s="398"/>
      <c r="D4" s="398"/>
      <c r="E4" s="398"/>
      <c r="F4" s="398"/>
      <c r="G4" s="12" t="s">
        <v>377</v>
      </c>
      <c r="H4" s="11" t="s">
        <v>125</v>
      </c>
      <c r="I4" s="11" t="s">
        <v>140</v>
      </c>
      <c r="J4" s="12" t="s">
        <v>377</v>
      </c>
      <c r="K4" s="11" t="s">
        <v>125</v>
      </c>
      <c r="L4" s="11" t="s">
        <v>140</v>
      </c>
      <c r="M4" s="12" t="s">
        <v>377</v>
      </c>
      <c r="N4" s="11" t="s">
        <v>125</v>
      </c>
      <c r="O4" s="11" t="s">
        <v>140</v>
      </c>
      <c r="P4" s="12" t="s">
        <v>377</v>
      </c>
      <c r="Q4" s="11" t="s">
        <v>125</v>
      </c>
      <c r="R4" s="11" t="s">
        <v>140</v>
      </c>
      <c r="S4" s="12" t="s">
        <v>377</v>
      </c>
      <c r="T4" s="11" t="s">
        <v>125</v>
      </c>
      <c r="U4" s="11" t="s">
        <v>140</v>
      </c>
      <c r="V4" s="12" t="s">
        <v>377</v>
      </c>
      <c r="W4" s="11" t="s">
        <v>125</v>
      </c>
      <c r="X4" s="11" t="s">
        <v>140</v>
      </c>
      <c r="Y4" s="12" t="s">
        <v>377</v>
      </c>
      <c r="Z4" s="11" t="s">
        <v>125</v>
      </c>
      <c r="AA4" s="11" t="s">
        <v>140</v>
      </c>
      <c r="AB4" s="22" t="s">
        <v>377</v>
      </c>
      <c r="AC4" s="11" t="s">
        <v>125</v>
      </c>
      <c r="AD4" s="11" t="s">
        <v>140</v>
      </c>
      <c r="AE4" s="12" t="s">
        <v>377</v>
      </c>
      <c r="AF4" s="11" t="s">
        <v>125</v>
      </c>
      <c r="AG4" s="11" t="s">
        <v>140</v>
      </c>
      <c r="AH4" s="12" t="s">
        <v>377</v>
      </c>
      <c r="AI4" s="11" t="s">
        <v>125</v>
      </c>
      <c r="AJ4" s="11" t="s">
        <v>140</v>
      </c>
      <c r="AK4" s="12" t="s">
        <v>377</v>
      </c>
      <c r="AL4" s="11" t="s">
        <v>125</v>
      </c>
      <c r="AM4" s="11" t="s">
        <v>140</v>
      </c>
      <c r="AN4" s="12" t="s">
        <v>377</v>
      </c>
      <c r="AO4" s="11" t="s">
        <v>125</v>
      </c>
      <c r="AP4" s="11" t="s">
        <v>140</v>
      </c>
      <c r="AQ4" s="400"/>
    </row>
    <row r="5" spans="1:43" ht="24">
      <c r="A5" s="23" t="s">
        <v>85</v>
      </c>
      <c r="B5" s="24" t="s">
        <v>128</v>
      </c>
      <c r="C5" s="24" t="s">
        <v>14</v>
      </c>
      <c r="D5" s="24" t="s">
        <v>86</v>
      </c>
      <c r="E5" s="25">
        <v>41498</v>
      </c>
      <c r="F5" s="24" t="s">
        <v>87</v>
      </c>
      <c r="G5" s="26">
        <v>6720.73</v>
      </c>
      <c r="H5" s="26">
        <v>940.9</v>
      </c>
      <c r="I5" s="26">
        <f>SUM(G5:H5)</f>
        <v>7661.629999999999</v>
      </c>
      <c r="J5" s="26">
        <v>7896.85</v>
      </c>
      <c r="K5" s="26">
        <v>1105.56</v>
      </c>
      <c r="L5" s="26">
        <v>9002.41</v>
      </c>
      <c r="M5" s="26">
        <v>7508.44</v>
      </c>
      <c r="N5" s="26">
        <v>1051.18</v>
      </c>
      <c r="O5" s="26">
        <v>8559.62</v>
      </c>
      <c r="P5" s="26">
        <v>7508.44</v>
      </c>
      <c r="Q5" s="26">
        <v>1001.78</v>
      </c>
      <c r="R5" s="26">
        <v>8510.22</v>
      </c>
      <c r="S5" s="26">
        <v>10011.25</v>
      </c>
      <c r="T5" s="26">
        <v>1051.18</v>
      </c>
      <c r="U5" s="26">
        <v>11062.43</v>
      </c>
      <c r="V5" s="26">
        <v>9510.69</v>
      </c>
      <c r="W5" s="26">
        <v>1051.18</v>
      </c>
      <c r="X5" s="26">
        <f>SUM(V5:W5)</f>
        <v>10561.87</v>
      </c>
      <c r="Y5" s="26">
        <v>5005.63</v>
      </c>
      <c r="Z5" s="26">
        <v>1051.18</v>
      </c>
      <c r="AA5" s="26">
        <v>6056.81</v>
      </c>
      <c r="AB5" s="27">
        <v>5005.63</v>
      </c>
      <c r="AC5" s="28">
        <v>1051.18</v>
      </c>
      <c r="AD5" s="28">
        <v>6056.81</v>
      </c>
      <c r="AE5" s="27">
        <v>5005.63</v>
      </c>
      <c r="AF5" s="28">
        <v>1051.18</v>
      </c>
      <c r="AG5" s="28">
        <v>6056.81</v>
      </c>
      <c r="AH5" s="27" t="s">
        <v>141</v>
      </c>
      <c r="AI5" s="28" t="s">
        <v>141</v>
      </c>
      <c r="AJ5" s="28" t="s">
        <v>141</v>
      </c>
      <c r="AK5" s="27" t="s">
        <v>141</v>
      </c>
      <c r="AL5" s="28" t="s">
        <v>141</v>
      </c>
      <c r="AM5" s="28" t="s">
        <v>141</v>
      </c>
      <c r="AN5" s="27" t="s">
        <v>141</v>
      </c>
      <c r="AO5" s="28" t="s">
        <v>141</v>
      </c>
      <c r="AP5" s="29" t="s">
        <v>141</v>
      </c>
      <c r="AQ5" s="30" t="s">
        <v>516</v>
      </c>
    </row>
    <row r="6" spans="1:43" ht="24">
      <c r="A6" s="31" t="s">
        <v>369</v>
      </c>
      <c r="B6" s="32" t="s">
        <v>127</v>
      </c>
      <c r="C6" s="32" t="s">
        <v>6</v>
      </c>
      <c r="D6" s="32" t="s">
        <v>370</v>
      </c>
      <c r="E6" s="33">
        <v>41563</v>
      </c>
      <c r="F6" s="32" t="s">
        <v>371</v>
      </c>
      <c r="G6" s="34">
        <v>1919.45</v>
      </c>
      <c r="H6" s="34">
        <v>266.71</v>
      </c>
      <c r="I6" s="34">
        <v>2186.16</v>
      </c>
      <c r="J6" s="34">
        <v>1919.45</v>
      </c>
      <c r="K6" s="34">
        <v>266.71</v>
      </c>
      <c r="L6" s="34">
        <v>2186.16</v>
      </c>
      <c r="M6" s="34">
        <v>1857.5</v>
      </c>
      <c r="N6" s="34">
        <v>266.71</v>
      </c>
      <c r="O6" s="34">
        <v>2115.6</v>
      </c>
      <c r="P6" s="34" t="s">
        <v>141</v>
      </c>
      <c r="Q6" s="34" t="s">
        <v>141</v>
      </c>
      <c r="R6" s="34" t="s">
        <v>141</v>
      </c>
      <c r="S6" s="34" t="s">
        <v>141</v>
      </c>
      <c r="T6" s="34" t="s">
        <v>141</v>
      </c>
      <c r="U6" s="34" t="s">
        <v>141</v>
      </c>
      <c r="V6" s="34" t="s">
        <v>141</v>
      </c>
      <c r="W6" s="34" t="s">
        <v>141</v>
      </c>
      <c r="X6" s="34" t="s">
        <v>141</v>
      </c>
      <c r="Y6" s="34" t="s">
        <v>141</v>
      </c>
      <c r="Z6" s="34" t="s">
        <v>141</v>
      </c>
      <c r="AA6" s="34" t="s">
        <v>141</v>
      </c>
      <c r="AB6" s="34" t="s">
        <v>141</v>
      </c>
      <c r="AC6" s="34" t="s">
        <v>141</v>
      </c>
      <c r="AD6" s="34" t="s">
        <v>141</v>
      </c>
      <c r="AE6" s="34" t="s">
        <v>141</v>
      </c>
      <c r="AF6" s="34" t="s">
        <v>141</v>
      </c>
      <c r="AG6" s="34" t="s">
        <v>141</v>
      </c>
      <c r="AH6" s="35" t="s">
        <v>141</v>
      </c>
      <c r="AI6" s="36" t="s">
        <v>141</v>
      </c>
      <c r="AJ6" s="36" t="s">
        <v>141</v>
      </c>
      <c r="AK6" s="35" t="s">
        <v>141</v>
      </c>
      <c r="AL6" s="36" t="s">
        <v>141</v>
      </c>
      <c r="AM6" s="36" t="s">
        <v>141</v>
      </c>
      <c r="AN6" s="35" t="s">
        <v>141</v>
      </c>
      <c r="AO6" s="36" t="s">
        <v>141</v>
      </c>
      <c r="AP6" s="37" t="s">
        <v>141</v>
      </c>
      <c r="AQ6" s="16" t="s">
        <v>517</v>
      </c>
    </row>
    <row r="7" spans="1:43" ht="12.75">
      <c r="A7" s="14" t="s">
        <v>231</v>
      </c>
      <c r="B7" s="13" t="s">
        <v>222</v>
      </c>
      <c r="C7" s="13" t="s">
        <v>4</v>
      </c>
      <c r="D7" s="13" t="s">
        <v>232</v>
      </c>
      <c r="E7" s="38">
        <v>40323</v>
      </c>
      <c r="F7" s="13" t="s">
        <v>233</v>
      </c>
      <c r="G7" s="39">
        <v>1545.16</v>
      </c>
      <c r="H7" s="39">
        <v>219.58</v>
      </c>
      <c r="I7" s="39">
        <v>1764.74</v>
      </c>
      <c r="J7" s="39">
        <v>1602.4</v>
      </c>
      <c r="K7" s="39">
        <v>227.72</v>
      </c>
      <c r="L7" s="39">
        <v>1830.12</v>
      </c>
      <c r="M7" s="39">
        <v>1602.4</v>
      </c>
      <c r="N7" s="39">
        <v>227.72</v>
      </c>
      <c r="O7" s="39">
        <v>1830.12</v>
      </c>
      <c r="P7" s="39">
        <v>1602.4</v>
      </c>
      <c r="Q7" s="39">
        <v>227.72</v>
      </c>
      <c r="R7" s="39">
        <v>1830.12</v>
      </c>
      <c r="S7" s="39">
        <v>1988.08</v>
      </c>
      <c r="T7" s="39">
        <v>264.56</v>
      </c>
      <c r="U7" s="39">
        <v>2252.64</v>
      </c>
      <c r="V7" s="39">
        <v>1861.69</v>
      </c>
      <c r="W7" s="39">
        <v>264.56</v>
      </c>
      <c r="X7" s="39">
        <v>2126.25</v>
      </c>
      <c r="Y7" s="39">
        <v>1861.69</v>
      </c>
      <c r="Z7" s="39">
        <v>264.56</v>
      </c>
      <c r="AA7" s="39">
        <v>2126.25</v>
      </c>
      <c r="AB7" s="39">
        <v>1600.32</v>
      </c>
      <c r="AC7" s="39">
        <v>181.1</v>
      </c>
      <c r="AD7" s="39">
        <v>1781.42</v>
      </c>
      <c r="AE7" s="39">
        <v>1861.69</v>
      </c>
      <c r="AF7" s="39">
        <v>264.56</v>
      </c>
      <c r="AG7" s="39">
        <v>2126.25</v>
      </c>
      <c r="AH7" s="39">
        <v>1861.69</v>
      </c>
      <c r="AI7" s="39">
        <v>264.56</v>
      </c>
      <c r="AJ7" s="39">
        <v>2126.25</v>
      </c>
      <c r="AK7" s="39">
        <v>2117.13</v>
      </c>
      <c r="AL7" s="39">
        <v>300.87</v>
      </c>
      <c r="AM7" s="39">
        <v>2418</v>
      </c>
      <c r="AN7" s="39">
        <v>2117.13</v>
      </c>
      <c r="AO7" s="39">
        <v>300.87</v>
      </c>
      <c r="AP7" s="40">
        <v>2418</v>
      </c>
      <c r="AQ7" s="16" t="s">
        <v>518</v>
      </c>
    </row>
    <row r="8" spans="1:43" ht="24">
      <c r="A8" s="14" t="s">
        <v>156</v>
      </c>
      <c r="B8" s="13" t="s">
        <v>127</v>
      </c>
      <c r="C8" s="13" t="s">
        <v>14</v>
      </c>
      <c r="D8" s="13" t="s">
        <v>157</v>
      </c>
      <c r="E8" s="38">
        <v>40909</v>
      </c>
      <c r="F8" s="13" t="s">
        <v>158</v>
      </c>
      <c r="G8" s="39">
        <v>1474.98</v>
      </c>
      <c r="H8" s="39">
        <v>162.65</v>
      </c>
      <c r="I8" s="39">
        <f>SUM(G8:H8)</f>
        <v>1637.63</v>
      </c>
      <c r="J8" s="39">
        <v>1508.37</v>
      </c>
      <c r="K8" s="39">
        <v>162.65</v>
      </c>
      <c r="L8" s="39">
        <v>1671.02</v>
      </c>
      <c r="M8" s="39">
        <v>1517.52</v>
      </c>
      <c r="N8" s="39">
        <v>162.92</v>
      </c>
      <c r="O8" s="39">
        <v>1680.17</v>
      </c>
      <c r="P8" s="39">
        <v>1475.46</v>
      </c>
      <c r="Q8" s="39">
        <v>162.65</v>
      </c>
      <c r="R8" s="39">
        <v>1638.11</v>
      </c>
      <c r="S8" s="39">
        <v>1549.54</v>
      </c>
      <c r="T8" s="39">
        <v>173.22</v>
      </c>
      <c r="U8" s="39">
        <v>1722.76</v>
      </c>
      <c r="V8" s="39">
        <v>1543.64</v>
      </c>
      <c r="W8" s="39">
        <v>173.22</v>
      </c>
      <c r="X8" s="39">
        <v>1716.86</v>
      </c>
      <c r="Y8" s="39">
        <v>1561.34</v>
      </c>
      <c r="Z8" s="39">
        <v>173.22</v>
      </c>
      <c r="AA8" s="39">
        <f>SUM(Y8:Z8)</f>
        <v>1734.56</v>
      </c>
      <c r="AB8" s="39">
        <v>1600.32</v>
      </c>
      <c r="AC8" s="39">
        <v>181.1</v>
      </c>
      <c r="AD8" s="39">
        <v>1781.42</v>
      </c>
      <c r="AE8" s="39">
        <v>1606.22</v>
      </c>
      <c r="AF8" s="39">
        <v>181.1</v>
      </c>
      <c r="AG8" s="39">
        <v>1787.32</v>
      </c>
      <c r="AH8" s="39">
        <v>1612.12</v>
      </c>
      <c r="AI8" s="39">
        <v>181.1</v>
      </c>
      <c r="AJ8" s="39">
        <f>SUM(AH8:AI8)</f>
        <v>1793.2199999999998</v>
      </c>
      <c r="AK8" s="39">
        <v>1754.65</v>
      </c>
      <c r="AL8" s="39">
        <v>205.94</v>
      </c>
      <c r="AM8" s="39">
        <v>1960.59</v>
      </c>
      <c r="AN8" s="39">
        <v>1766.44</v>
      </c>
      <c r="AO8" s="39">
        <v>205.95</v>
      </c>
      <c r="AP8" s="39">
        <f>SUM(AN8:AO8)</f>
        <v>1972.39</v>
      </c>
      <c r="AQ8" s="15" t="s">
        <v>519</v>
      </c>
    </row>
    <row r="9" spans="1:43" ht="24">
      <c r="A9" s="14" t="s">
        <v>332</v>
      </c>
      <c r="B9" s="13" t="s">
        <v>333</v>
      </c>
      <c r="C9" s="13" t="s">
        <v>14</v>
      </c>
      <c r="D9" s="13" t="s">
        <v>334</v>
      </c>
      <c r="E9" s="38">
        <v>41913</v>
      </c>
      <c r="F9" s="13" t="s">
        <v>335</v>
      </c>
      <c r="G9" s="39" t="s">
        <v>141</v>
      </c>
      <c r="H9" s="39" t="s">
        <v>141</v>
      </c>
      <c r="I9" s="41" t="s">
        <v>141</v>
      </c>
      <c r="J9" s="39" t="s">
        <v>141</v>
      </c>
      <c r="K9" s="39" t="s">
        <v>141</v>
      </c>
      <c r="L9" s="39" t="s">
        <v>141</v>
      </c>
      <c r="M9" s="39" t="s">
        <v>141</v>
      </c>
      <c r="N9" s="39" t="s">
        <v>141</v>
      </c>
      <c r="O9" s="39" t="s">
        <v>141</v>
      </c>
      <c r="P9" s="39" t="s">
        <v>141</v>
      </c>
      <c r="Q9" s="39" t="s">
        <v>141</v>
      </c>
      <c r="R9" s="39" t="s">
        <v>141</v>
      </c>
      <c r="S9" s="39" t="s">
        <v>141</v>
      </c>
      <c r="T9" s="39" t="s">
        <v>141</v>
      </c>
      <c r="U9" s="39" t="s">
        <v>141</v>
      </c>
      <c r="V9" s="39" t="s">
        <v>141</v>
      </c>
      <c r="W9" s="39" t="s">
        <v>141</v>
      </c>
      <c r="X9" s="39" t="s">
        <v>141</v>
      </c>
      <c r="Y9" s="39" t="s">
        <v>141</v>
      </c>
      <c r="Z9" s="39" t="s">
        <v>141</v>
      </c>
      <c r="AA9" s="39" t="s">
        <v>141</v>
      </c>
      <c r="AB9" s="39" t="s">
        <v>141</v>
      </c>
      <c r="AC9" s="39" t="s">
        <v>141</v>
      </c>
      <c r="AD9" s="39" t="s">
        <v>141</v>
      </c>
      <c r="AE9" s="39" t="s">
        <v>141</v>
      </c>
      <c r="AF9" s="39" t="s">
        <v>141</v>
      </c>
      <c r="AG9" s="39" t="s">
        <v>141</v>
      </c>
      <c r="AH9" s="39">
        <v>1037.59</v>
      </c>
      <c r="AI9" s="39">
        <v>440.97</v>
      </c>
      <c r="AJ9" s="39">
        <v>1478.56</v>
      </c>
      <c r="AK9" s="39">
        <v>1037.59</v>
      </c>
      <c r="AL9" s="39">
        <v>440.97</v>
      </c>
      <c r="AM9" s="39">
        <v>1478.56</v>
      </c>
      <c r="AN9" s="39">
        <v>1037.59</v>
      </c>
      <c r="AO9" s="39">
        <v>440.97</v>
      </c>
      <c r="AP9" s="40">
        <v>1478.56</v>
      </c>
      <c r="AQ9" s="15" t="s">
        <v>520</v>
      </c>
    </row>
    <row r="10" spans="1:43" ht="24">
      <c r="A10" s="14" t="s">
        <v>196</v>
      </c>
      <c r="B10" s="13" t="s">
        <v>57</v>
      </c>
      <c r="C10" s="13" t="s">
        <v>19</v>
      </c>
      <c r="D10" s="13" t="s">
        <v>197</v>
      </c>
      <c r="E10" s="38">
        <v>41530</v>
      </c>
      <c r="F10" s="39" t="s">
        <v>198</v>
      </c>
      <c r="G10" s="39">
        <v>12167.52</v>
      </c>
      <c r="H10" s="39">
        <v>1729.15</v>
      </c>
      <c r="I10" s="41">
        <v>13896.67</v>
      </c>
      <c r="J10" s="39">
        <v>12197.74</v>
      </c>
      <c r="K10" s="39">
        <v>1733.44</v>
      </c>
      <c r="L10" s="39">
        <v>13931.18</v>
      </c>
      <c r="M10" s="39">
        <v>12560.86</v>
      </c>
      <c r="N10" s="39">
        <v>1737.73</v>
      </c>
      <c r="O10" s="39">
        <v>14298.59</v>
      </c>
      <c r="P10" s="39">
        <v>12127.62</v>
      </c>
      <c r="Q10" s="39">
        <v>1723.48</v>
      </c>
      <c r="R10" s="39">
        <v>13851.1</v>
      </c>
      <c r="S10" s="39">
        <v>11941.13</v>
      </c>
      <c r="T10" s="39">
        <v>1696.96</v>
      </c>
      <c r="U10" s="39">
        <v>13638.09</v>
      </c>
      <c r="V10" s="39">
        <v>11843.53</v>
      </c>
      <c r="W10" s="39">
        <v>1672.83</v>
      </c>
      <c r="X10" s="39">
        <v>13516.36</v>
      </c>
      <c r="Y10" s="39">
        <v>12420.88</v>
      </c>
      <c r="Z10" s="39">
        <v>1670.52</v>
      </c>
      <c r="AA10" s="39">
        <v>14091.4</v>
      </c>
      <c r="AB10" s="39">
        <v>11770.37</v>
      </c>
      <c r="AC10" s="39">
        <v>1672.7</v>
      </c>
      <c r="AD10" s="39">
        <v>13443.07</v>
      </c>
      <c r="AE10" s="39">
        <v>11764.86</v>
      </c>
      <c r="AF10" s="39">
        <v>1671.92</v>
      </c>
      <c r="AG10" s="39">
        <v>13436.78</v>
      </c>
      <c r="AH10" s="39">
        <v>12666.59</v>
      </c>
      <c r="AI10" s="39">
        <v>1660.8</v>
      </c>
      <c r="AJ10" s="39">
        <v>14327.39</v>
      </c>
      <c r="AK10" s="39">
        <v>11719.95</v>
      </c>
      <c r="AL10" s="39">
        <v>1665.53</v>
      </c>
      <c r="AM10" s="39">
        <v>13385.48</v>
      </c>
      <c r="AN10" s="39">
        <v>11764.86</v>
      </c>
      <c r="AO10" s="39">
        <v>1671.92</v>
      </c>
      <c r="AP10" s="40">
        <v>13436.78</v>
      </c>
      <c r="AQ10" s="17" t="s">
        <v>521</v>
      </c>
    </row>
    <row r="11" spans="1:43" ht="36">
      <c r="A11" s="14" t="s">
        <v>25</v>
      </c>
      <c r="B11" s="13" t="s">
        <v>26</v>
      </c>
      <c r="C11" s="13" t="s">
        <v>28</v>
      </c>
      <c r="D11" s="13" t="s">
        <v>27</v>
      </c>
      <c r="E11" s="38">
        <v>41122</v>
      </c>
      <c r="F11" s="13" t="s">
        <v>50</v>
      </c>
      <c r="G11" s="39">
        <v>13400.98</v>
      </c>
      <c r="H11" s="42">
        <v>5737.28</v>
      </c>
      <c r="I11" s="42">
        <v>19138.26</v>
      </c>
      <c r="J11" s="39">
        <v>14408.99</v>
      </c>
      <c r="K11" s="42">
        <v>5828.56</v>
      </c>
      <c r="L11" s="42">
        <v>20237.55</v>
      </c>
      <c r="M11" s="39">
        <v>17613.55</v>
      </c>
      <c r="N11" s="42">
        <v>7233.26</v>
      </c>
      <c r="O11" s="42">
        <v>24846.81</v>
      </c>
      <c r="P11" s="39">
        <v>13400.99</v>
      </c>
      <c r="Q11" s="42">
        <v>5838.04</v>
      </c>
      <c r="R11" s="42">
        <v>19239.03</v>
      </c>
      <c r="S11" s="39">
        <v>19828.73</v>
      </c>
      <c r="T11" s="42">
        <v>6259.9</v>
      </c>
      <c r="U11" s="42">
        <v>26088.63</v>
      </c>
      <c r="V11" s="39">
        <v>13461.73</v>
      </c>
      <c r="W11" s="42">
        <v>5865.62</v>
      </c>
      <c r="X11" s="42">
        <v>19327.35</v>
      </c>
      <c r="Y11" s="39">
        <v>13461.71</v>
      </c>
      <c r="Z11" s="42">
        <v>5865.56</v>
      </c>
      <c r="AA11" s="42">
        <v>19327.27</v>
      </c>
      <c r="AB11" s="39">
        <v>13461.72</v>
      </c>
      <c r="AC11" s="42">
        <v>14801.74</v>
      </c>
      <c r="AD11" s="42">
        <v>28263.46</v>
      </c>
      <c r="AE11" s="39">
        <v>14789.23</v>
      </c>
      <c r="AF11" s="42">
        <v>15308.04</v>
      </c>
      <c r="AG11" s="42">
        <v>30097.27</v>
      </c>
      <c r="AH11" s="39">
        <v>14898.09</v>
      </c>
      <c r="AI11" s="42">
        <v>16621</v>
      </c>
      <c r="AJ11" s="42">
        <v>31519.09</v>
      </c>
      <c r="AK11" s="39" t="s">
        <v>522</v>
      </c>
      <c r="AL11" s="42">
        <v>17195.11</v>
      </c>
      <c r="AM11" s="42">
        <v>32631.24</v>
      </c>
      <c r="AN11" s="39">
        <v>16044.61</v>
      </c>
      <c r="AO11" s="42">
        <v>16105.26</v>
      </c>
      <c r="AP11" s="43">
        <f>SUM(AN11:AO11)</f>
        <v>32149.870000000003</v>
      </c>
      <c r="AQ11" s="15" t="s">
        <v>523</v>
      </c>
    </row>
    <row r="12" spans="1:43" ht="36">
      <c r="A12" s="14" t="s">
        <v>390</v>
      </c>
      <c r="B12" s="13" t="s">
        <v>204</v>
      </c>
      <c r="C12" s="13" t="s">
        <v>14</v>
      </c>
      <c r="D12" s="13" t="s">
        <v>391</v>
      </c>
      <c r="E12" s="38">
        <v>41579</v>
      </c>
      <c r="F12" s="13" t="s">
        <v>392</v>
      </c>
      <c r="G12" s="39">
        <v>3461.26</v>
      </c>
      <c r="H12" s="41">
        <v>744.28</v>
      </c>
      <c r="I12" s="41">
        <f>SUM(G12:H12)</f>
        <v>4205.54</v>
      </c>
      <c r="J12" s="39">
        <v>1339.54</v>
      </c>
      <c r="K12" s="41">
        <v>288.81</v>
      </c>
      <c r="L12" s="41">
        <f>SUM(J12:K12)</f>
        <v>1628.35</v>
      </c>
      <c r="M12" s="39" t="s">
        <v>141</v>
      </c>
      <c r="N12" s="41" t="s">
        <v>141</v>
      </c>
      <c r="O12" s="41" t="s">
        <v>141</v>
      </c>
      <c r="P12" s="39" t="s">
        <v>141</v>
      </c>
      <c r="Q12" s="41" t="s">
        <v>141</v>
      </c>
      <c r="R12" s="41" t="s">
        <v>141</v>
      </c>
      <c r="S12" s="44" t="s">
        <v>141</v>
      </c>
      <c r="T12" s="44" t="s">
        <v>141</v>
      </c>
      <c r="U12" s="44" t="s">
        <v>141</v>
      </c>
      <c r="V12" s="44" t="s">
        <v>141</v>
      </c>
      <c r="W12" s="44" t="s">
        <v>141</v>
      </c>
      <c r="X12" s="44" t="s">
        <v>141</v>
      </c>
      <c r="Y12" s="44" t="s">
        <v>141</v>
      </c>
      <c r="Z12" s="44" t="s">
        <v>141</v>
      </c>
      <c r="AA12" s="44" t="s">
        <v>141</v>
      </c>
      <c r="AB12" s="44" t="s">
        <v>141</v>
      </c>
      <c r="AC12" s="44" t="s">
        <v>141</v>
      </c>
      <c r="AD12" s="44" t="s">
        <v>141</v>
      </c>
      <c r="AE12" s="44" t="s">
        <v>141</v>
      </c>
      <c r="AF12" s="44" t="s">
        <v>141</v>
      </c>
      <c r="AG12" s="44" t="s">
        <v>141</v>
      </c>
      <c r="AH12" s="44" t="s">
        <v>141</v>
      </c>
      <c r="AI12" s="44" t="s">
        <v>141</v>
      </c>
      <c r="AJ12" s="44" t="s">
        <v>141</v>
      </c>
      <c r="AK12" s="44" t="s">
        <v>141</v>
      </c>
      <c r="AL12" s="44" t="s">
        <v>141</v>
      </c>
      <c r="AM12" s="44" t="s">
        <v>141</v>
      </c>
      <c r="AN12" s="44" t="s">
        <v>141</v>
      </c>
      <c r="AO12" s="44" t="s">
        <v>141</v>
      </c>
      <c r="AP12" s="44" t="s">
        <v>141</v>
      </c>
      <c r="AQ12" s="15" t="s">
        <v>524</v>
      </c>
    </row>
    <row r="13" spans="1:43" ht="24">
      <c r="A13" s="14" t="s">
        <v>184</v>
      </c>
      <c r="B13" s="13" t="s">
        <v>185</v>
      </c>
      <c r="C13" s="13" t="s">
        <v>30</v>
      </c>
      <c r="D13" s="13" t="s">
        <v>186</v>
      </c>
      <c r="E13" s="38">
        <v>41521</v>
      </c>
      <c r="F13" s="13" t="s">
        <v>187</v>
      </c>
      <c r="G13" s="35">
        <v>3747.14</v>
      </c>
      <c r="H13" s="45">
        <v>1256.12</v>
      </c>
      <c r="I13" s="36">
        <f>SUM(G13:H13)</f>
        <v>5003.26</v>
      </c>
      <c r="J13" s="35">
        <v>3747.14</v>
      </c>
      <c r="K13" s="36">
        <v>1256.12</v>
      </c>
      <c r="L13" s="36">
        <f>SUM(J13:K13)</f>
        <v>5003.26</v>
      </c>
      <c r="M13" s="35">
        <v>4107.87</v>
      </c>
      <c r="N13" s="36">
        <v>1209.11</v>
      </c>
      <c r="O13" s="36">
        <v>5316.98</v>
      </c>
      <c r="P13" s="35">
        <v>4107.87</v>
      </c>
      <c r="Q13" s="36">
        <v>1209.11</v>
      </c>
      <c r="R13" s="36">
        <v>5316.98</v>
      </c>
      <c r="S13" s="34">
        <v>3987.87</v>
      </c>
      <c r="T13" s="34">
        <v>1329.11</v>
      </c>
      <c r="U13" s="34">
        <f>SUM(S13:T13)</f>
        <v>5316.98</v>
      </c>
      <c r="V13" s="34">
        <v>3987.87</v>
      </c>
      <c r="W13" s="34">
        <v>1329.11</v>
      </c>
      <c r="X13" s="34">
        <v>5316.98</v>
      </c>
      <c r="Y13" s="34">
        <v>3987.87</v>
      </c>
      <c r="Z13" s="34">
        <v>1329.11</v>
      </c>
      <c r="AA13" s="34">
        <v>5316.98</v>
      </c>
      <c r="AB13" s="44">
        <v>3987.87</v>
      </c>
      <c r="AC13" s="44">
        <v>1329.11</v>
      </c>
      <c r="AD13" s="44">
        <v>5316.98</v>
      </c>
      <c r="AE13" s="44">
        <v>3987.87</v>
      </c>
      <c r="AF13" s="44">
        <v>1329.11</v>
      </c>
      <c r="AG13" s="44">
        <v>5316.98</v>
      </c>
      <c r="AH13" s="44">
        <v>3987.87</v>
      </c>
      <c r="AI13" s="44">
        <v>1329.11</v>
      </c>
      <c r="AJ13" s="44">
        <v>5316.98</v>
      </c>
      <c r="AK13" s="44">
        <v>5051.3</v>
      </c>
      <c r="AL13" s="44">
        <v>1361.01</v>
      </c>
      <c r="AM13" s="44">
        <v>6412.31</v>
      </c>
      <c r="AN13" s="44">
        <v>3987.87</v>
      </c>
      <c r="AO13" s="44">
        <v>1209.11</v>
      </c>
      <c r="AP13" s="46">
        <f>SUM(AN13:AO13)</f>
        <v>5196.98</v>
      </c>
      <c r="AQ13" s="15" t="s">
        <v>525</v>
      </c>
    </row>
    <row r="14" spans="1:43" ht="24">
      <c r="A14" s="14" t="s">
        <v>147</v>
      </c>
      <c r="B14" s="13" t="s">
        <v>71</v>
      </c>
      <c r="C14" s="13" t="s">
        <v>6</v>
      </c>
      <c r="D14" s="13" t="s">
        <v>148</v>
      </c>
      <c r="E14" s="38">
        <v>41487</v>
      </c>
      <c r="F14" s="13" t="s">
        <v>149</v>
      </c>
      <c r="G14" s="34">
        <v>396.8</v>
      </c>
      <c r="H14" s="44" t="s">
        <v>141</v>
      </c>
      <c r="I14" s="34">
        <v>396.8</v>
      </c>
      <c r="J14" s="34">
        <v>1478.38</v>
      </c>
      <c r="K14" s="34">
        <v>469.7</v>
      </c>
      <c r="L14" s="34">
        <v>1948.08</v>
      </c>
      <c r="M14" s="34">
        <v>1529.9</v>
      </c>
      <c r="N14" s="34">
        <v>485.02</v>
      </c>
      <c r="O14" s="34">
        <v>2014.92</v>
      </c>
      <c r="P14" s="34">
        <v>1493.58</v>
      </c>
      <c r="Q14" s="34">
        <v>435.92</v>
      </c>
      <c r="R14" s="34">
        <v>1929.5</v>
      </c>
      <c r="S14" s="34">
        <v>1529.9</v>
      </c>
      <c r="T14" s="34">
        <v>450.13</v>
      </c>
      <c r="U14" s="34">
        <v>1980.03</v>
      </c>
      <c r="V14" s="34">
        <v>1493.58</v>
      </c>
      <c r="W14" s="34">
        <v>435.92</v>
      </c>
      <c r="X14" s="34">
        <v>1929.5</v>
      </c>
      <c r="Y14" s="34">
        <v>1529.9</v>
      </c>
      <c r="Z14" s="34">
        <v>450.13</v>
      </c>
      <c r="AA14" s="34">
        <v>1980.03</v>
      </c>
      <c r="AB14" s="44">
        <v>1493.58</v>
      </c>
      <c r="AC14" s="44">
        <v>435.92</v>
      </c>
      <c r="AD14" s="44">
        <v>1929.5</v>
      </c>
      <c r="AE14" s="44">
        <v>1113.58</v>
      </c>
      <c r="AF14" s="44">
        <v>437.92</v>
      </c>
      <c r="AG14" s="44">
        <v>1549.5</v>
      </c>
      <c r="AH14" s="44">
        <v>1909.9</v>
      </c>
      <c r="AI14" s="44">
        <v>450.13</v>
      </c>
      <c r="AJ14" s="44">
        <v>2360.03</v>
      </c>
      <c r="AK14" s="44">
        <v>1873.58</v>
      </c>
      <c r="AL14" s="44">
        <v>435.92</v>
      </c>
      <c r="AM14" s="44">
        <v>2309.5</v>
      </c>
      <c r="AN14" s="44">
        <v>1529.9</v>
      </c>
      <c r="AO14" s="44">
        <v>450.13</v>
      </c>
      <c r="AP14" s="44">
        <v>1980.03</v>
      </c>
      <c r="AQ14" s="15" t="s">
        <v>518</v>
      </c>
    </row>
    <row r="15" spans="1:43" ht="36">
      <c r="A15" s="14" t="s">
        <v>423</v>
      </c>
      <c r="B15" s="13" t="s">
        <v>204</v>
      </c>
      <c r="C15" s="13" t="s">
        <v>14</v>
      </c>
      <c r="D15" s="13" t="s">
        <v>409</v>
      </c>
      <c r="E15" s="38">
        <v>41730</v>
      </c>
      <c r="F15" s="47" t="s">
        <v>424</v>
      </c>
      <c r="G15" s="48" t="s">
        <v>141</v>
      </c>
      <c r="H15" s="48" t="s">
        <v>141</v>
      </c>
      <c r="I15" s="48" t="s">
        <v>141</v>
      </c>
      <c r="J15" s="49" t="s">
        <v>141</v>
      </c>
      <c r="K15" s="50" t="s">
        <v>141</v>
      </c>
      <c r="L15" s="50" t="s">
        <v>141</v>
      </c>
      <c r="M15" s="49" t="s">
        <v>141</v>
      </c>
      <c r="N15" s="50" t="s">
        <v>141</v>
      </c>
      <c r="O15" s="50" t="s">
        <v>141</v>
      </c>
      <c r="P15" s="49">
        <v>2681.35</v>
      </c>
      <c r="Q15" s="50">
        <v>773.98</v>
      </c>
      <c r="R15" s="50">
        <f>SUM(P15:Q15)</f>
        <v>3455.33</v>
      </c>
      <c r="S15" s="49">
        <v>2812.73</v>
      </c>
      <c r="T15" s="50">
        <v>831.68</v>
      </c>
      <c r="U15" s="50">
        <f>SUM(S15:T15)</f>
        <v>3644.41</v>
      </c>
      <c r="V15" s="49">
        <v>2812.73</v>
      </c>
      <c r="W15" s="50">
        <v>831.68</v>
      </c>
      <c r="X15" s="50">
        <f>SUM(V15:W15)</f>
        <v>3644.41</v>
      </c>
      <c r="Y15" s="51">
        <v>2812.73</v>
      </c>
      <c r="Z15" s="51">
        <v>831.68</v>
      </c>
      <c r="AA15" s="51">
        <f>SUM(Y15:Z15)</f>
        <v>3644.41</v>
      </c>
      <c r="AB15" s="51">
        <v>2812.73</v>
      </c>
      <c r="AC15" s="51">
        <v>831.68</v>
      </c>
      <c r="AD15" s="51">
        <f>SUM(AB15:AC15)</f>
        <v>3644.41</v>
      </c>
      <c r="AE15" s="44">
        <v>2812.73</v>
      </c>
      <c r="AF15" s="44">
        <v>831.68</v>
      </c>
      <c r="AG15" s="44">
        <f>SUM(AE15:AF15)</f>
        <v>3644.41</v>
      </c>
      <c r="AH15" s="44">
        <v>2812.73</v>
      </c>
      <c r="AI15" s="44">
        <v>831.68</v>
      </c>
      <c r="AJ15" s="44">
        <f>SUM(AH15:AI15)</f>
        <v>3644.41</v>
      </c>
      <c r="AK15" s="44">
        <v>2917.19</v>
      </c>
      <c r="AL15" s="44">
        <v>883.28</v>
      </c>
      <c r="AM15" s="44">
        <f>SUM(AK15:AL15)</f>
        <v>3800.4700000000003</v>
      </c>
      <c r="AN15" s="44">
        <v>5105</v>
      </c>
      <c r="AO15" s="44">
        <v>1377.72</v>
      </c>
      <c r="AP15" s="44">
        <v>6482.72</v>
      </c>
      <c r="AQ15" s="15" t="s">
        <v>518</v>
      </c>
    </row>
    <row r="16" spans="1:43" ht="12.75">
      <c r="A16" s="14" t="s">
        <v>341</v>
      </c>
      <c r="B16" s="13" t="s">
        <v>127</v>
      </c>
      <c r="C16" s="13" t="s">
        <v>14</v>
      </c>
      <c r="D16" s="13" t="s">
        <v>342</v>
      </c>
      <c r="E16" s="38">
        <v>41852</v>
      </c>
      <c r="F16" s="48" t="s">
        <v>393</v>
      </c>
      <c r="G16" s="48" t="s">
        <v>141</v>
      </c>
      <c r="H16" s="48" t="s">
        <v>141</v>
      </c>
      <c r="I16" s="48" t="s">
        <v>141</v>
      </c>
      <c r="J16" s="49" t="s">
        <v>141</v>
      </c>
      <c r="K16" s="50" t="s">
        <v>141</v>
      </c>
      <c r="L16" s="50" t="s">
        <v>141</v>
      </c>
      <c r="M16" s="49" t="s">
        <v>141</v>
      </c>
      <c r="N16" s="50" t="s">
        <v>141</v>
      </c>
      <c r="O16" s="50" t="s">
        <v>141</v>
      </c>
      <c r="P16" s="49" t="s">
        <v>141</v>
      </c>
      <c r="Q16" s="50" t="s">
        <v>141</v>
      </c>
      <c r="R16" s="50" t="s">
        <v>141</v>
      </c>
      <c r="S16" s="49" t="s">
        <v>141</v>
      </c>
      <c r="T16" s="50" t="s">
        <v>141</v>
      </c>
      <c r="U16" s="50" t="s">
        <v>141</v>
      </c>
      <c r="V16" s="49" t="s">
        <v>141</v>
      </c>
      <c r="W16" s="50" t="s">
        <v>141</v>
      </c>
      <c r="X16" s="50" t="s">
        <v>141</v>
      </c>
      <c r="Y16" s="51" t="s">
        <v>141</v>
      </c>
      <c r="Z16" s="51" t="s">
        <v>141</v>
      </c>
      <c r="AA16" s="51" t="s">
        <v>141</v>
      </c>
      <c r="AB16" s="51">
        <v>1374.2</v>
      </c>
      <c r="AC16" s="51">
        <v>188.97</v>
      </c>
      <c r="AD16" s="51">
        <v>1563.17</v>
      </c>
      <c r="AE16" s="51">
        <v>1440.97</v>
      </c>
      <c r="AF16" s="51">
        <v>189.04</v>
      </c>
      <c r="AG16" s="51">
        <v>1629.94</v>
      </c>
      <c r="AH16" s="51">
        <v>1446.87</v>
      </c>
      <c r="AI16" s="51">
        <v>189.05</v>
      </c>
      <c r="AJ16" s="51">
        <v>1635.85</v>
      </c>
      <c r="AK16" s="51">
        <v>1602.97</v>
      </c>
      <c r="AL16" s="51">
        <v>214.89</v>
      </c>
      <c r="AM16" s="51">
        <v>1817.86</v>
      </c>
      <c r="AN16" s="51">
        <v>1614.77</v>
      </c>
      <c r="AO16" s="51">
        <v>214.89</v>
      </c>
      <c r="AP16" s="51">
        <v>1829.66</v>
      </c>
      <c r="AQ16" s="15" t="s">
        <v>518</v>
      </c>
    </row>
    <row r="17" spans="1:43" ht="24">
      <c r="A17" s="52" t="s">
        <v>216</v>
      </c>
      <c r="B17" s="39" t="s">
        <v>217</v>
      </c>
      <c r="C17" s="39" t="s">
        <v>4</v>
      </c>
      <c r="D17" s="39" t="s">
        <v>218</v>
      </c>
      <c r="E17" s="39">
        <v>36161</v>
      </c>
      <c r="F17" s="42" t="s">
        <v>219</v>
      </c>
      <c r="G17" s="53">
        <v>1541.46</v>
      </c>
      <c r="H17" s="42">
        <v>211.44</v>
      </c>
      <c r="I17" s="42">
        <v>1752.9</v>
      </c>
      <c r="J17" s="39" t="s">
        <v>141</v>
      </c>
      <c r="K17" s="41" t="s">
        <v>141</v>
      </c>
      <c r="L17" s="41" t="s">
        <v>141</v>
      </c>
      <c r="M17" s="39" t="s">
        <v>141</v>
      </c>
      <c r="N17" s="41" t="s">
        <v>141</v>
      </c>
      <c r="O17" s="41" t="s">
        <v>141</v>
      </c>
      <c r="P17" s="39" t="s">
        <v>141</v>
      </c>
      <c r="Q17" s="41" t="s">
        <v>141</v>
      </c>
      <c r="R17" s="41" t="s">
        <v>141</v>
      </c>
      <c r="S17" s="39" t="s">
        <v>141</v>
      </c>
      <c r="T17" s="41" t="s">
        <v>141</v>
      </c>
      <c r="U17" s="41" t="s">
        <v>141</v>
      </c>
      <c r="V17" s="39" t="s">
        <v>141</v>
      </c>
      <c r="W17" s="41" t="s">
        <v>141</v>
      </c>
      <c r="X17" s="41" t="s">
        <v>141</v>
      </c>
      <c r="Y17" s="44" t="s">
        <v>141</v>
      </c>
      <c r="Z17" s="44" t="s">
        <v>141</v>
      </c>
      <c r="AA17" s="44" t="s">
        <v>141</v>
      </c>
      <c r="AB17" s="44" t="s">
        <v>141</v>
      </c>
      <c r="AC17" s="44" t="s">
        <v>141</v>
      </c>
      <c r="AD17" s="44" t="s">
        <v>141</v>
      </c>
      <c r="AE17" s="44" t="s">
        <v>141</v>
      </c>
      <c r="AF17" s="44" t="s">
        <v>141</v>
      </c>
      <c r="AG17" s="44" t="s">
        <v>141</v>
      </c>
      <c r="AH17" s="44" t="s">
        <v>141</v>
      </c>
      <c r="AI17" s="44" t="s">
        <v>141</v>
      </c>
      <c r="AJ17" s="44" t="s">
        <v>141</v>
      </c>
      <c r="AK17" s="44" t="s">
        <v>141</v>
      </c>
      <c r="AL17" s="44" t="s">
        <v>141</v>
      </c>
      <c r="AM17" s="44" t="s">
        <v>141</v>
      </c>
      <c r="AN17" s="44" t="s">
        <v>141</v>
      </c>
      <c r="AO17" s="44" t="s">
        <v>141</v>
      </c>
      <c r="AP17" s="44" t="s">
        <v>141</v>
      </c>
      <c r="AQ17" s="20" t="s">
        <v>526</v>
      </c>
    </row>
    <row r="18" spans="1:43" ht="24">
      <c r="A18" s="14" t="s">
        <v>29</v>
      </c>
      <c r="B18" s="13" t="s">
        <v>130</v>
      </c>
      <c r="C18" s="13" t="s">
        <v>30</v>
      </c>
      <c r="D18" s="13" t="s">
        <v>60</v>
      </c>
      <c r="E18" s="38">
        <v>40822</v>
      </c>
      <c r="F18" s="47" t="s">
        <v>31</v>
      </c>
      <c r="G18" s="42">
        <v>22082.5</v>
      </c>
      <c r="H18" s="39">
        <v>18415.71</v>
      </c>
      <c r="I18" s="39">
        <f>SUM(G18:H18)</f>
        <v>40498.21</v>
      </c>
      <c r="J18" s="42">
        <v>21685.14</v>
      </c>
      <c r="K18" s="39">
        <v>18867.8</v>
      </c>
      <c r="L18" s="39">
        <f>SUM(J18:K18)</f>
        <v>40552.94</v>
      </c>
      <c r="M18" s="42">
        <v>21685.14</v>
      </c>
      <c r="N18" s="39">
        <v>18867.8</v>
      </c>
      <c r="O18" s="39">
        <f>SUM(M18:N18)</f>
        <v>40552.94</v>
      </c>
      <c r="P18" s="42">
        <v>2084.45</v>
      </c>
      <c r="Q18" s="39">
        <v>1959.2</v>
      </c>
      <c r="R18" s="39">
        <v>4043.65</v>
      </c>
      <c r="S18" s="42" t="s">
        <v>141</v>
      </c>
      <c r="T18" s="39" t="s">
        <v>141</v>
      </c>
      <c r="U18" s="39" t="s">
        <v>141</v>
      </c>
      <c r="V18" s="42" t="s">
        <v>141</v>
      </c>
      <c r="W18" s="39" t="s">
        <v>141</v>
      </c>
      <c r="X18" s="39" t="s">
        <v>141</v>
      </c>
      <c r="Y18" s="42" t="s">
        <v>141</v>
      </c>
      <c r="Z18" s="39" t="s">
        <v>141</v>
      </c>
      <c r="AA18" s="39" t="s">
        <v>141</v>
      </c>
      <c r="AB18" s="42"/>
      <c r="AC18" s="39" t="s">
        <v>141</v>
      </c>
      <c r="AD18" s="39" t="s">
        <v>141</v>
      </c>
      <c r="AE18" s="39" t="s">
        <v>141</v>
      </c>
      <c r="AF18" s="42" t="s">
        <v>141</v>
      </c>
      <c r="AG18" s="39" t="s">
        <v>141</v>
      </c>
      <c r="AH18" s="39" t="s">
        <v>141</v>
      </c>
      <c r="AI18" s="42" t="s">
        <v>141</v>
      </c>
      <c r="AJ18" s="39" t="s">
        <v>141</v>
      </c>
      <c r="AK18" s="42" t="s">
        <v>141</v>
      </c>
      <c r="AL18" s="39" t="s">
        <v>141</v>
      </c>
      <c r="AM18" s="39" t="s">
        <v>141</v>
      </c>
      <c r="AN18" s="42" t="s">
        <v>141</v>
      </c>
      <c r="AO18" s="39" t="s">
        <v>141</v>
      </c>
      <c r="AP18" s="40" t="s">
        <v>141</v>
      </c>
      <c r="AQ18" s="15" t="s">
        <v>527</v>
      </c>
    </row>
    <row r="19" spans="1:43" ht="36">
      <c r="A19" s="14" t="s">
        <v>400</v>
      </c>
      <c r="B19" s="13" t="s">
        <v>204</v>
      </c>
      <c r="C19" s="13" t="s">
        <v>14</v>
      </c>
      <c r="D19" s="13" t="s">
        <v>401</v>
      </c>
      <c r="E19" s="38">
        <v>41487</v>
      </c>
      <c r="F19" s="39" t="s">
        <v>402</v>
      </c>
      <c r="G19" s="34">
        <v>8742.99</v>
      </c>
      <c r="H19" s="34">
        <v>2263.91</v>
      </c>
      <c r="I19" s="34">
        <f>SUM(G19:H19)</f>
        <v>11006.9</v>
      </c>
      <c r="J19" s="34">
        <v>6037.03</v>
      </c>
      <c r="K19" s="34">
        <v>1652.36</v>
      </c>
      <c r="L19" s="34">
        <f>SUM(J19:K19)</f>
        <v>7689.389999999999</v>
      </c>
      <c r="M19" s="34">
        <v>5935.84</v>
      </c>
      <c r="N19" s="34">
        <v>1629.49</v>
      </c>
      <c r="O19" s="34">
        <v>7565.33</v>
      </c>
      <c r="P19" s="34">
        <v>11871.68</v>
      </c>
      <c r="Q19" s="34">
        <v>2971</v>
      </c>
      <c r="R19" s="34">
        <v>14842.68</v>
      </c>
      <c r="S19" s="34">
        <v>6226.68</v>
      </c>
      <c r="T19" s="34">
        <v>1743.23</v>
      </c>
      <c r="U19" s="34">
        <v>7969.91</v>
      </c>
      <c r="V19" s="34">
        <v>6226.68</v>
      </c>
      <c r="W19" s="34">
        <v>1743.23</v>
      </c>
      <c r="X19" s="34">
        <v>7969.91</v>
      </c>
      <c r="Y19" s="34">
        <v>6226.68</v>
      </c>
      <c r="Z19" s="34">
        <v>1743.23</v>
      </c>
      <c r="AA19" s="34">
        <v>7969.91</v>
      </c>
      <c r="AB19" s="42">
        <v>6226.68</v>
      </c>
      <c r="AC19" s="39">
        <v>1743.23</v>
      </c>
      <c r="AD19" s="39">
        <v>7969.91</v>
      </c>
      <c r="AE19" s="39" t="s">
        <v>141</v>
      </c>
      <c r="AF19" s="53" t="s">
        <v>141</v>
      </c>
      <c r="AG19" s="39" t="s">
        <v>141</v>
      </c>
      <c r="AH19" s="39" t="s">
        <v>141</v>
      </c>
      <c r="AI19" s="53" t="s">
        <v>141</v>
      </c>
      <c r="AJ19" s="39" t="s">
        <v>141</v>
      </c>
      <c r="AK19" s="42" t="s">
        <v>141</v>
      </c>
      <c r="AL19" s="39" t="s">
        <v>141</v>
      </c>
      <c r="AM19" s="39" t="s">
        <v>141</v>
      </c>
      <c r="AN19" s="42" t="s">
        <v>141</v>
      </c>
      <c r="AO19" s="39" t="s">
        <v>141</v>
      </c>
      <c r="AP19" s="39" t="s">
        <v>141</v>
      </c>
      <c r="AQ19" s="15" t="s">
        <v>517</v>
      </c>
    </row>
    <row r="20" spans="1:43" ht="36">
      <c r="A20" s="14" t="s">
        <v>271</v>
      </c>
      <c r="B20" s="13" t="s">
        <v>272</v>
      </c>
      <c r="C20" s="13" t="s">
        <v>28</v>
      </c>
      <c r="D20" s="54" t="s">
        <v>273</v>
      </c>
      <c r="E20" s="38">
        <v>41705</v>
      </c>
      <c r="F20" s="47" t="s">
        <v>274</v>
      </c>
      <c r="G20" s="42" t="s">
        <v>141</v>
      </c>
      <c r="H20" s="39" t="s">
        <v>141</v>
      </c>
      <c r="I20" s="39" t="s">
        <v>141</v>
      </c>
      <c r="J20" s="42" t="s">
        <v>141</v>
      </c>
      <c r="K20" s="39" t="s">
        <v>141</v>
      </c>
      <c r="L20" s="39" t="s">
        <v>141</v>
      </c>
      <c r="M20" s="42">
        <v>2168.55</v>
      </c>
      <c r="N20" s="39">
        <v>358.52</v>
      </c>
      <c r="O20" s="39">
        <v>2527.07</v>
      </c>
      <c r="P20" s="42">
        <v>3992.81</v>
      </c>
      <c r="Q20" s="39">
        <v>796.34</v>
      </c>
      <c r="R20" s="39">
        <v>4789.15</v>
      </c>
      <c r="S20" s="42">
        <v>5216.6</v>
      </c>
      <c r="T20" s="39">
        <v>1131.54</v>
      </c>
      <c r="U20" s="39">
        <f>SUM(S20:T20)</f>
        <v>6348.14</v>
      </c>
      <c r="V20" s="42">
        <v>5146.06</v>
      </c>
      <c r="W20" s="39">
        <v>796.34</v>
      </c>
      <c r="X20" s="39">
        <v>5942.4</v>
      </c>
      <c r="Y20" s="42">
        <v>3619.81</v>
      </c>
      <c r="Z20" s="39">
        <v>796.34</v>
      </c>
      <c r="AA20" s="39">
        <f>SUM(Y20:Z20)</f>
        <v>4416.15</v>
      </c>
      <c r="AB20" s="42">
        <v>3619.81</v>
      </c>
      <c r="AC20" s="39">
        <v>796.34</v>
      </c>
      <c r="AD20" s="53">
        <f>SUM(AB20:AC20)</f>
        <v>4416.15</v>
      </c>
      <c r="AE20" s="42">
        <v>3619.81</v>
      </c>
      <c r="AF20" s="39">
        <v>796.34</v>
      </c>
      <c r="AG20" s="39">
        <f>SUM(AE20:AF20)</f>
        <v>4416.15</v>
      </c>
      <c r="AH20" s="42"/>
      <c r="AI20" s="39"/>
      <c r="AJ20" s="39"/>
      <c r="AK20" s="42"/>
      <c r="AL20" s="39"/>
      <c r="AM20" s="39"/>
      <c r="AN20" s="42" t="s">
        <v>141</v>
      </c>
      <c r="AO20" s="39" t="s">
        <v>141</v>
      </c>
      <c r="AP20" s="40" t="s">
        <v>141</v>
      </c>
      <c r="AQ20" s="15" t="s">
        <v>528</v>
      </c>
    </row>
    <row r="21" spans="1:43" ht="36">
      <c r="A21" s="14" t="s">
        <v>90</v>
      </c>
      <c r="B21" s="13" t="s">
        <v>131</v>
      </c>
      <c r="C21" s="13" t="s">
        <v>91</v>
      </c>
      <c r="D21" s="13" t="s">
        <v>92</v>
      </c>
      <c r="E21" s="38">
        <v>41513</v>
      </c>
      <c r="F21" s="13" t="s">
        <v>93</v>
      </c>
      <c r="G21" s="39">
        <v>12396.24</v>
      </c>
      <c r="H21" s="39">
        <v>4279.51</v>
      </c>
      <c r="I21" s="39">
        <v>16675.75</v>
      </c>
      <c r="J21" s="39">
        <v>12396.24</v>
      </c>
      <c r="K21" s="39">
        <v>4279.51</v>
      </c>
      <c r="L21" s="39">
        <v>16675.75</v>
      </c>
      <c r="M21" s="39">
        <v>2479.26</v>
      </c>
      <c r="N21" s="39">
        <v>1403.59</v>
      </c>
      <c r="O21" s="39">
        <v>3882.85</v>
      </c>
      <c r="P21" s="44">
        <v>7437.75</v>
      </c>
      <c r="Q21" s="44">
        <v>2841.55</v>
      </c>
      <c r="R21" s="44">
        <v>10279.3</v>
      </c>
      <c r="S21" s="44">
        <v>7437.75</v>
      </c>
      <c r="T21" s="44">
        <v>2841.55</v>
      </c>
      <c r="U21" s="44">
        <v>10279.3</v>
      </c>
      <c r="V21" s="44">
        <v>7437.75</v>
      </c>
      <c r="W21" s="44">
        <v>2841.55</v>
      </c>
      <c r="X21" s="44">
        <v>10279.3</v>
      </c>
      <c r="Y21" s="44">
        <v>7437.75</v>
      </c>
      <c r="Z21" s="44">
        <v>2841.55</v>
      </c>
      <c r="AA21" s="44">
        <v>10279.3</v>
      </c>
      <c r="AB21" s="44">
        <v>7437.75</v>
      </c>
      <c r="AC21" s="44">
        <v>2841.55</v>
      </c>
      <c r="AD21" s="44">
        <v>10279.3</v>
      </c>
      <c r="AE21" s="44">
        <v>7437.75</v>
      </c>
      <c r="AF21" s="44">
        <v>2841.55</v>
      </c>
      <c r="AG21" s="44">
        <v>10279.3</v>
      </c>
      <c r="AH21" s="44">
        <v>7889.84</v>
      </c>
      <c r="AI21" s="44">
        <v>2972.65</v>
      </c>
      <c r="AJ21" s="44">
        <v>10862.49</v>
      </c>
      <c r="AK21" s="44">
        <v>7889.84</v>
      </c>
      <c r="AL21" s="44">
        <v>2972.65</v>
      </c>
      <c r="AM21" s="44">
        <f>SUM(AK21:AL21)</f>
        <v>10862.49</v>
      </c>
      <c r="AN21" s="44">
        <v>7889.84</v>
      </c>
      <c r="AO21" s="44">
        <v>2972.65</v>
      </c>
      <c r="AP21" s="44">
        <f>SUM(AN21:AO21)</f>
        <v>10862.49</v>
      </c>
      <c r="AQ21" s="15" t="s">
        <v>529</v>
      </c>
    </row>
    <row r="22" spans="1:43" ht="12.75">
      <c r="A22" s="14" t="s">
        <v>70</v>
      </c>
      <c r="B22" s="13" t="s">
        <v>71</v>
      </c>
      <c r="C22" s="13" t="s">
        <v>12</v>
      </c>
      <c r="D22" s="13" t="s">
        <v>72</v>
      </c>
      <c r="E22" s="38">
        <v>41001</v>
      </c>
      <c r="F22" s="39" t="s">
        <v>73</v>
      </c>
      <c r="G22" s="44">
        <v>531.79</v>
      </c>
      <c r="H22" s="44">
        <v>57.32</v>
      </c>
      <c r="I22" s="44">
        <v>589.11</v>
      </c>
      <c r="J22" s="44">
        <v>2593.8</v>
      </c>
      <c r="K22" s="44">
        <v>940.17</v>
      </c>
      <c r="L22" s="44">
        <v>3533.97</v>
      </c>
      <c r="M22" s="44">
        <v>2675.94</v>
      </c>
      <c r="N22" s="44">
        <v>968.4</v>
      </c>
      <c r="O22" s="44">
        <v>3644.34</v>
      </c>
      <c r="P22" s="44">
        <v>2609</v>
      </c>
      <c r="Q22" s="44">
        <v>940.17</v>
      </c>
      <c r="R22" s="44">
        <v>3549.17</v>
      </c>
      <c r="S22" s="44">
        <v>2675.94</v>
      </c>
      <c r="T22" s="44">
        <v>968.4</v>
      </c>
      <c r="U22" s="44">
        <v>3644.34</v>
      </c>
      <c r="V22" s="44">
        <v>2609</v>
      </c>
      <c r="W22" s="44">
        <v>940.17</v>
      </c>
      <c r="X22" s="44">
        <v>3549.17</v>
      </c>
      <c r="Y22" s="44">
        <v>2675.94</v>
      </c>
      <c r="Z22" s="44">
        <v>968.4</v>
      </c>
      <c r="AA22" s="44">
        <v>3644.34</v>
      </c>
      <c r="AB22" s="44">
        <v>2609</v>
      </c>
      <c r="AC22" s="44">
        <v>940.17</v>
      </c>
      <c r="AD22" s="44">
        <v>3549.17</v>
      </c>
      <c r="AE22" s="44">
        <v>2229</v>
      </c>
      <c r="AF22" s="44">
        <v>940.17</v>
      </c>
      <c r="AG22" s="44">
        <v>3169.17</v>
      </c>
      <c r="AH22" s="44">
        <v>1792.87</v>
      </c>
      <c r="AI22" s="44">
        <v>435.65</v>
      </c>
      <c r="AJ22" s="44">
        <v>2228.52</v>
      </c>
      <c r="AK22" s="44">
        <v>2023.07</v>
      </c>
      <c r="AL22" s="44">
        <v>532.33</v>
      </c>
      <c r="AM22" s="44">
        <f>SUM(AK22:AL22)</f>
        <v>2555.4</v>
      </c>
      <c r="AN22" s="44">
        <v>2675.94</v>
      </c>
      <c r="AO22" s="44">
        <v>967.63</v>
      </c>
      <c r="AP22" s="46">
        <v>3643.57</v>
      </c>
      <c r="AQ22" s="15" t="s">
        <v>517</v>
      </c>
    </row>
    <row r="23" spans="1:43" ht="24">
      <c r="A23" s="14" t="s">
        <v>238</v>
      </c>
      <c r="B23" s="13" t="s">
        <v>239</v>
      </c>
      <c r="C23" s="13" t="s">
        <v>14</v>
      </c>
      <c r="D23" s="13" t="s">
        <v>240</v>
      </c>
      <c r="E23" s="38">
        <v>41397</v>
      </c>
      <c r="F23" s="13" t="s">
        <v>241</v>
      </c>
      <c r="G23" s="44">
        <v>2436.72</v>
      </c>
      <c r="H23" s="44">
        <v>833.83</v>
      </c>
      <c r="I23" s="44">
        <v>3270.55</v>
      </c>
      <c r="J23" s="44">
        <v>2436.72</v>
      </c>
      <c r="K23" s="44">
        <v>833.83</v>
      </c>
      <c r="L23" s="44">
        <v>3270.55</v>
      </c>
      <c r="M23" s="44">
        <v>2553.32</v>
      </c>
      <c r="N23" s="44">
        <v>833.75</v>
      </c>
      <c r="O23" s="44">
        <v>3387.07</v>
      </c>
      <c r="P23" s="44">
        <v>3289.57</v>
      </c>
      <c r="Q23" s="44">
        <v>833.75</v>
      </c>
      <c r="R23" s="44">
        <v>4123.32</v>
      </c>
      <c r="S23" s="44">
        <v>2747.77</v>
      </c>
      <c r="T23" s="44">
        <v>900.37</v>
      </c>
      <c r="U23" s="44">
        <v>3648.14</v>
      </c>
      <c r="V23" s="44">
        <v>2747.77</v>
      </c>
      <c r="W23" s="44">
        <v>900.37</v>
      </c>
      <c r="X23" s="44">
        <v>3648.14</v>
      </c>
      <c r="Y23" s="44">
        <v>2747.77</v>
      </c>
      <c r="Z23" s="44">
        <v>900.37</v>
      </c>
      <c r="AA23" s="44">
        <v>3648.14</v>
      </c>
      <c r="AB23" s="44">
        <v>2747.77</v>
      </c>
      <c r="AC23" s="44">
        <v>900.37</v>
      </c>
      <c r="AD23" s="44">
        <v>3648.14</v>
      </c>
      <c r="AE23" s="39">
        <v>2747.77</v>
      </c>
      <c r="AF23" s="39">
        <v>900.37</v>
      </c>
      <c r="AG23" s="39">
        <v>3648.14</v>
      </c>
      <c r="AH23" s="39">
        <v>2843.02</v>
      </c>
      <c r="AI23" s="39">
        <v>900.37</v>
      </c>
      <c r="AJ23" s="39">
        <v>3743.39</v>
      </c>
      <c r="AK23" s="39">
        <v>2843.02</v>
      </c>
      <c r="AL23" s="39">
        <v>900.37</v>
      </c>
      <c r="AM23" s="39">
        <v>3743.39</v>
      </c>
      <c r="AN23" s="39">
        <v>5474.19</v>
      </c>
      <c r="AO23" s="39">
        <v>1590.26</v>
      </c>
      <c r="AP23" s="40">
        <f>SUM(AN23:AO23)</f>
        <v>7064.45</v>
      </c>
      <c r="AQ23" s="15" t="s">
        <v>517</v>
      </c>
    </row>
    <row r="24" spans="1:43" ht="24">
      <c r="A24" s="14" t="s">
        <v>97</v>
      </c>
      <c r="B24" s="13" t="s">
        <v>57</v>
      </c>
      <c r="C24" s="13" t="s">
        <v>35</v>
      </c>
      <c r="D24" s="13" t="s">
        <v>98</v>
      </c>
      <c r="E24" s="38">
        <v>41541</v>
      </c>
      <c r="F24" s="13" t="s">
        <v>99</v>
      </c>
      <c r="G24" s="39">
        <v>26106.73</v>
      </c>
      <c r="H24" s="39">
        <v>3710.04</v>
      </c>
      <c r="I24" s="39">
        <v>29816.77</v>
      </c>
      <c r="J24" s="39">
        <v>26173.54</v>
      </c>
      <c r="K24" s="39">
        <v>3719.54</v>
      </c>
      <c r="L24" s="39">
        <v>29893.08</v>
      </c>
      <c r="M24" s="39">
        <v>26239.94</v>
      </c>
      <c r="N24" s="39">
        <v>3728.97</v>
      </c>
      <c r="O24" s="39">
        <v>29968.91</v>
      </c>
      <c r="P24" s="39">
        <v>26020.54</v>
      </c>
      <c r="Q24" s="39">
        <v>3697.8</v>
      </c>
      <c r="R24" s="39">
        <v>29718.34</v>
      </c>
      <c r="S24" s="39">
        <v>26100.96</v>
      </c>
      <c r="T24" s="39">
        <v>3709.22</v>
      </c>
      <c r="U24" s="39">
        <v>29810.18</v>
      </c>
      <c r="V24" s="39">
        <v>26136.26</v>
      </c>
      <c r="W24" s="39">
        <v>3714.24</v>
      </c>
      <c r="X24" s="39">
        <f>SUM(V24:W24)</f>
        <v>29850.5</v>
      </c>
      <c r="Y24" s="39">
        <v>27432.59</v>
      </c>
      <c r="Z24" s="39">
        <v>3689.24</v>
      </c>
      <c r="AA24" s="39">
        <v>31121.83</v>
      </c>
      <c r="AB24" s="53">
        <v>25994.42</v>
      </c>
      <c r="AC24" s="44">
        <v>3694.08</v>
      </c>
      <c r="AD24" s="44">
        <v>29688.5</v>
      </c>
      <c r="AE24" s="53">
        <v>25982.23</v>
      </c>
      <c r="AF24" s="44">
        <v>3692.25</v>
      </c>
      <c r="AG24" s="44">
        <v>29674.58</v>
      </c>
      <c r="AH24" s="39">
        <v>27975.8</v>
      </c>
      <c r="AI24" s="39">
        <v>3667.73</v>
      </c>
      <c r="AJ24" s="39">
        <v>31643.53</v>
      </c>
      <c r="AK24" s="53">
        <v>25882.95</v>
      </c>
      <c r="AL24" s="44">
        <v>3678.24</v>
      </c>
      <c r="AM24" s="44">
        <v>29561.19</v>
      </c>
      <c r="AN24" s="39">
        <v>25919.82</v>
      </c>
      <c r="AO24" s="39">
        <v>3683.48</v>
      </c>
      <c r="AP24" s="40">
        <v>29603.3</v>
      </c>
      <c r="AQ24" s="15" t="s">
        <v>530</v>
      </c>
    </row>
    <row r="25" spans="1:43" ht="24">
      <c r="A25" s="14" t="s">
        <v>260</v>
      </c>
      <c r="B25" s="13" t="s">
        <v>261</v>
      </c>
      <c r="C25" s="13" t="s">
        <v>14</v>
      </c>
      <c r="D25" s="13" t="s">
        <v>262</v>
      </c>
      <c r="E25" s="38">
        <v>41394</v>
      </c>
      <c r="F25" s="39" t="s">
        <v>263</v>
      </c>
      <c r="G25" s="39">
        <v>2049.17</v>
      </c>
      <c r="H25" s="39">
        <v>291.66</v>
      </c>
      <c r="I25" s="39">
        <f>SUM(G25:H25)</f>
        <v>2340.83</v>
      </c>
      <c r="J25" s="39">
        <v>1552.43</v>
      </c>
      <c r="K25" s="39">
        <v>340.23</v>
      </c>
      <c r="L25" s="39">
        <v>1892.66</v>
      </c>
      <c r="M25" s="39">
        <v>1401.62</v>
      </c>
      <c r="N25" s="39">
        <v>305.07</v>
      </c>
      <c r="O25" s="39">
        <v>1706.69</v>
      </c>
      <c r="P25" s="39">
        <v>1410.33</v>
      </c>
      <c r="Q25" s="39">
        <v>304.98</v>
      </c>
      <c r="R25" s="39">
        <f>SUM(P25:Q25)</f>
        <v>1715.31</v>
      </c>
      <c r="S25" s="39">
        <v>1410.33</v>
      </c>
      <c r="T25" s="39">
        <v>305</v>
      </c>
      <c r="U25" s="39">
        <f>SUM(S25:T25)</f>
        <v>1715.33</v>
      </c>
      <c r="V25" s="39">
        <v>1410.33</v>
      </c>
      <c r="W25" s="39">
        <v>305</v>
      </c>
      <c r="X25" s="39">
        <f>SUM(V25:W25)</f>
        <v>1715.33</v>
      </c>
      <c r="Y25" s="39">
        <v>1437.33</v>
      </c>
      <c r="Z25" s="39">
        <v>305</v>
      </c>
      <c r="AA25" s="39">
        <f>SUM(Y25:Z25)</f>
        <v>1742.33</v>
      </c>
      <c r="AB25" s="39">
        <v>532.13</v>
      </c>
      <c r="AC25" s="39">
        <v>82.1</v>
      </c>
      <c r="AD25" s="39">
        <f>SUM(AB25:AC25)</f>
        <v>614.23</v>
      </c>
      <c r="AE25" s="39" t="s">
        <v>141</v>
      </c>
      <c r="AF25" s="39" t="s">
        <v>141</v>
      </c>
      <c r="AG25" s="39" t="s">
        <v>141</v>
      </c>
      <c r="AH25" s="39" t="s">
        <v>141</v>
      </c>
      <c r="AI25" s="39" t="s">
        <v>141</v>
      </c>
      <c r="AJ25" s="39" t="s">
        <v>141</v>
      </c>
      <c r="AK25" s="39" t="s">
        <v>141</v>
      </c>
      <c r="AL25" s="39" t="s">
        <v>141</v>
      </c>
      <c r="AM25" s="39" t="s">
        <v>141</v>
      </c>
      <c r="AN25" s="39" t="s">
        <v>141</v>
      </c>
      <c r="AO25" s="39" t="s">
        <v>141</v>
      </c>
      <c r="AP25" s="39" t="s">
        <v>141</v>
      </c>
      <c r="AQ25" s="15" t="s">
        <v>531</v>
      </c>
    </row>
    <row r="26" spans="1:43" ht="12.75">
      <c r="A26" s="14" t="s">
        <v>275</v>
      </c>
      <c r="B26" s="13" t="s">
        <v>276</v>
      </c>
      <c r="C26" s="13" t="s">
        <v>14</v>
      </c>
      <c r="D26" s="13" t="s">
        <v>277</v>
      </c>
      <c r="E26" s="38">
        <v>41689</v>
      </c>
      <c r="F26" s="13" t="s">
        <v>278</v>
      </c>
      <c r="G26" s="44" t="s">
        <v>141</v>
      </c>
      <c r="H26" s="44" t="s">
        <v>141</v>
      </c>
      <c r="I26" s="44" t="s">
        <v>141</v>
      </c>
      <c r="J26" s="44">
        <v>555.73</v>
      </c>
      <c r="K26" s="44">
        <v>149.13</v>
      </c>
      <c r="L26" s="44">
        <v>704.86</v>
      </c>
      <c r="M26" s="44" t="s">
        <v>141</v>
      </c>
      <c r="N26" s="44" t="s">
        <v>141</v>
      </c>
      <c r="O26" s="44" t="s">
        <v>141</v>
      </c>
      <c r="P26" s="44">
        <v>3462.68</v>
      </c>
      <c r="Q26" s="44">
        <v>899.53</v>
      </c>
      <c r="R26" s="44">
        <v>4362.21</v>
      </c>
      <c r="S26" s="44">
        <v>1861.83</v>
      </c>
      <c r="T26" s="44">
        <v>459.2</v>
      </c>
      <c r="U26" s="44">
        <v>2321.03</v>
      </c>
      <c r="V26" s="44">
        <v>2095.54</v>
      </c>
      <c r="W26" s="44">
        <v>486.77</v>
      </c>
      <c r="X26" s="44">
        <v>2582.31</v>
      </c>
      <c r="Y26" s="44">
        <v>1840.82</v>
      </c>
      <c r="Z26" s="44">
        <v>473</v>
      </c>
      <c r="AA26" s="44">
        <v>2313.82</v>
      </c>
      <c r="AB26" s="44">
        <v>1969.42</v>
      </c>
      <c r="AC26" s="44">
        <v>473</v>
      </c>
      <c r="AD26" s="44">
        <f>SUM(AB26:AC26)</f>
        <v>2442.42</v>
      </c>
      <c r="AE26" s="39">
        <v>2023.6</v>
      </c>
      <c r="AF26" s="39">
        <v>482.59</v>
      </c>
      <c r="AG26" s="39">
        <f aca="true" t="shared" si="0" ref="AG26:AG32">SUM(AE26:AF26)</f>
        <v>2506.19</v>
      </c>
      <c r="AH26" s="39">
        <v>1961.4</v>
      </c>
      <c r="AI26" s="39">
        <v>482.59</v>
      </c>
      <c r="AJ26" s="39">
        <f aca="true" t="shared" si="1" ref="AJ26:AJ32">SUM(AH26:AI26)</f>
        <v>2443.9900000000002</v>
      </c>
      <c r="AK26" s="39">
        <v>1594.75</v>
      </c>
      <c r="AL26" s="39">
        <v>482.59</v>
      </c>
      <c r="AM26" s="39">
        <f>SUM(AK26:AL26)</f>
        <v>2077.34</v>
      </c>
      <c r="AN26" s="39">
        <v>2923.72</v>
      </c>
      <c r="AO26" s="39">
        <v>884.74</v>
      </c>
      <c r="AP26" s="40">
        <f>SUM(AN26:AO26)</f>
        <v>3808.46</v>
      </c>
      <c r="AQ26" s="15" t="s">
        <v>517</v>
      </c>
    </row>
    <row r="27" spans="1:43" ht="36">
      <c r="A27" s="14" t="s">
        <v>403</v>
      </c>
      <c r="B27" s="13" t="s">
        <v>404</v>
      </c>
      <c r="C27" s="13" t="s">
        <v>405</v>
      </c>
      <c r="D27" s="13" t="s">
        <v>406</v>
      </c>
      <c r="E27" s="38">
        <v>40513</v>
      </c>
      <c r="F27" s="55" t="s">
        <v>407</v>
      </c>
      <c r="G27" s="44">
        <v>6012.76</v>
      </c>
      <c r="H27" s="44">
        <v>1326.91</v>
      </c>
      <c r="I27" s="44">
        <f>SUM(G27:H27)</f>
        <v>7339.67</v>
      </c>
      <c r="J27" s="44">
        <v>7204.49</v>
      </c>
      <c r="K27" s="44">
        <v>1326.91</v>
      </c>
      <c r="L27" s="44">
        <f>SUM(J27:K27)</f>
        <v>8531.4</v>
      </c>
      <c r="M27" s="44">
        <v>7204.49</v>
      </c>
      <c r="N27" s="44">
        <v>1326.91</v>
      </c>
      <c r="O27" s="44">
        <f>SUM(M27:N27)</f>
        <v>8531.4</v>
      </c>
      <c r="P27" s="44">
        <v>7204.49</v>
      </c>
      <c r="Q27" s="44">
        <v>1326.91</v>
      </c>
      <c r="R27" s="44">
        <f>SUM(P27:Q27)</f>
        <v>8531.4</v>
      </c>
      <c r="S27" s="44">
        <v>7225.99</v>
      </c>
      <c r="T27" s="44">
        <v>1326.91</v>
      </c>
      <c r="U27" s="44">
        <f>SUM(S27:T27)</f>
        <v>8552.9</v>
      </c>
      <c r="V27" s="44">
        <v>7225.99</v>
      </c>
      <c r="W27" s="44">
        <v>1326.91</v>
      </c>
      <c r="X27" s="44">
        <f>SUM(V27:W27)</f>
        <v>8552.9</v>
      </c>
      <c r="Y27" s="44">
        <v>4013.04</v>
      </c>
      <c r="Z27" s="44">
        <v>1326.91</v>
      </c>
      <c r="AA27" s="44">
        <f>SUM(Y27:Z27)</f>
        <v>5339.95</v>
      </c>
      <c r="AB27" s="44">
        <v>7225.99</v>
      </c>
      <c r="AC27" s="44">
        <v>1326.91</v>
      </c>
      <c r="AD27" s="44">
        <f>SUM(AB27:AC27)</f>
        <v>8552.9</v>
      </c>
      <c r="AE27" s="39">
        <v>7225.99</v>
      </c>
      <c r="AF27" s="39">
        <v>1326.91</v>
      </c>
      <c r="AG27" s="39">
        <f t="shared" si="0"/>
        <v>8552.9</v>
      </c>
      <c r="AH27" s="44">
        <v>7225.99</v>
      </c>
      <c r="AI27" s="44">
        <v>1326.91</v>
      </c>
      <c r="AJ27" s="44">
        <f t="shared" si="1"/>
        <v>8552.9</v>
      </c>
      <c r="AK27" s="39">
        <v>14297.81</v>
      </c>
      <c r="AL27" s="39">
        <v>2868.48</v>
      </c>
      <c r="AM27" s="39">
        <f>SUM(AK27:AL27)</f>
        <v>17166.29</v>
      </c>
      <c r="AN27" s="39">
        <v>8038.51</v>
      </c>
      <c r="AO27" s="39">
        <v>1487.88</v>
      </c>
      <c r="AP27" s="39">
        <f>SUM(AN27:AO27)</f>
        <v>9526.39</v>
      </c>
      <c r="AQ27" s="21" t="s">
        <v>517</v>
      </c>
    </row>
    <row r="28" spans="1:43" ht="36">
      <c r="A28" s="14" t="s">
        <v>408</v>
      </c>
      <c r="B28" s="13" t="s">
        <v>204</v>
      </c>
      <c r="C28" s="13" t="s">
        <v>14</v>
      </c>
      <c r="D28" s="13" t="s">
        <v>409</v>
      </c>
      <c r="E28" s="38">
        <v>41730</v>
      </c>
      <c r="F28" s="44" t="s">
        <v>410</v>
      </c>
      <c r="G28" s="56" t="s">
        <v>141</v>
      </c>
      <c r="H28" s="57" t="s">
        <v>141</v>
      </c>
      <c r="I28" s="56" t="s">
        <v>141</v>
      </c>
      <c r="J28" s="44" t="s">
        <v>141</v>
      </c>
      <c r="K28" s="44" t="s">
        <v>141</v>
      </c>
      <c r="L28" s="44" t="s">
        <v>141</v>
      </c>
      <c r="M28" s="44" t="s">
        <v>141</v>
      </c>
      <c r="N28" s="44" t="s">
        <v>141</v>
      </c>
      <c r="O28" s="44" t="s">
        <v>141</v>
      </c>
      <c r="P28" s="44">
        <v>4157.71</v>
      </c>
      <c r="Q28" s="44">
        <v>1107.64</v>
      </c>
      <c r="R28" s="44">
        <v>5265.35</v>
      </c>
      <c r="S28" s="44">
        <v>2200.46</v>
      </c>
      <c r="T28" s="44">
        <v>693.3</v>
      </c>
      <c r="U28" s="44">
        <f>SUM(S28:T28)</f>
        <v>2893.76</v>
      </c>
      <c r="V28" s="44">
        <v>2200.46</v>
      </c>
      <c r="W28" s="44">
        <v>693.3</v>
      </c>
      <c r="X28" s="44">
        <f>SUM(V28:W28)</f>
        <v>2893.76</v>
      </c>
      <c r="Y28" s="44">
        <v>2200.46</v>
      </c>
      <c r="Z28" s="44">
        <v>693.3</v>
      </c>
      <c r="AA28" s="44">
        <f>SUM(Y28:Z28)</f>
        <v>2893.76</v>
      </c>
      <c r="AB28" s="44">
        <v>2200.46</v>
      </c>
      <c r="AC28" s="39">
        <v>693.3</v>
      </c>
      <c r="AD28" s="44">
        <f>SUM(AB28:AC28)</f>
        <v>2893.76</v>
      </c>
      <c r="AE28" s="44">
        <v>2200.46</v>
      </c>
      <c r="AF28" s="39">
        <v>693.3</v>
      </c>
      <c r="AG28" s="44">
        <f t="shared" si="0"/>
        <v>2893.76</v>
      </c>
      <c r="AH28" s="44">
        <v>2200.46</v>
      </c>
      <c r="AI28" s="39">
        <v>693.3</v>
      </c>
      <c r="AJ28" s="44">
        <f t="shared" si="1"/>
        <v>2893.76</v>
      </c>
      <c r="AK28" s="39">
        <v>2282.19</v>
      </c>
      <c r="AL28" s="39">
        <v>739.77</v>
      </c>
      <c r="AM28" s="39">
        <v>3021.96</v>
      </c>
      <c r="AN28" s="39">
        <v>3963.03</v>
      </c>
      <c r="AO28" s="39">
        <v>1119.63</v>
      </c>
      <c r="AP28" s="39">
        <f>SUM(AN28:AO28)</f>
        <v>5082.66</v>
      </c>
      <c r="AQ28" s="15" t="s">
        <v>517</v>
      </c>
    </row>
    <row r="29" spans="1:43" ht="12.75">
      <c r="A29" s="14" t="s">
        <v>15</v>
      </c>
      <c r="B29" s="13" t="s">
        <v>16</v>
      </c>
      <c r="C29" s="13" t="s">
        <v>45</v>
      </c>
      <c r="D29" s="13" t="s">
        <v>164</v>
      </c>
      <c r="E29" s="38">
        <v>38660</v>
      </c>
      <c r="F29" s="44" t="s">
        <v>52</v>
      </c>
      <c r="G29" s="44">
        <v>11247.07</v>
      </c>
      <c r="H29" s="39">
        <v>9047.59</v>
      </c>
      <c r="I29" s="44">
        <v>20294.66</v>
      </c>
      <c r="J29" s="44">
        <v>11247.07</v>
      </c>
      <c r="K29" s="39">
        <v>6665.85</v>
      </c>
      <c r="L29" s="44">
        <v>17912.92</v>
      </c>
      <c r="M29" s="44">
        <v>11247.07</v>
      </c>
      <c r="N29" s="39">
        <v>6671.85</v>
      </c>
      <c r="O29" s="44">
        <v>17918.92</v>
      </c>
      <c r="P29" s="44">
        <v>11247.07</v>
      </c>
      <c r="Q29" s="39">
        <v>6723.02</v>
      </c>
      <c r="R29" s="44">
        <v>17070.09</v>
      </c>
      <c r="S29" s="44">
        <v>11247.07</v>
      </c>
      <c r="T29" s="39">
        <v>6715.19</v>
      </c>
      <c r="U29" s="44">
        <v>17962.26</v>
      </c>
      <c r="V29" s="44">
        <v>11247.07</v>
      </c>
      <c r="W29" s="39">
        <v>6743.44</v>
      </c>
      <c r="X29" s="44">
        <v>17990.51</v>
      </c>
      <c r="Y29" s="44">
        <v>13367.79</v>
      </c>
      <c r="Z29" s="44">
        <v>7584.25</v>
      </c>
      <c r="AA29" s="44">
        <v>20952.04</v>
      </c>
      <c r="AB29" s="44">
        <v>11953.39</v>
      </c>
      <c r="AC29" s="39">
        <v>7043.43</v>
      </c>
      <c r="AD29" s="44">
        <v>18996.82</v>
      </c>
      <c r="AE29" s="44">
        <v>5578.25</v>
      </c>
      <c r="AF29" s="39">
        <v>4284.09</v>
      </c>
      <c r="AG29" s="44">
        <f t="shared" si="0"/>
        <v>9862.34</v>
      </c>
      <c r="AH29" s="44">
        <v>10359.61</v>
      </c>
      <c r="AI29" s="39">
        <v>6422.04</v>
      </c>
      <c r="AJ29" s="44">
        <f t="shared" si="1"/>
        <v>16781.65</v>
      </c>
      <c r="AK29" s="39">
        <v>11953.39</v>
      </c>
      <c r="AL29" s="39">
        <v>8055.92</v>
      </c>
      <c r="AM29" s="39">
        <v>20009.31</v>
      </c>
      <c r="AN29" s="39">
        <v>11953.39</v>
      </c>
      <c r="AO29" s="39">
        <v>7574.17</v>
      </c>
      <c r="AP29" s="40">
        <v>19527.56</v>
      </c>
      <c r="AQ29" s="15" t="s">
        <v>517</v>
      </c>
    </row>
    <row r="30" spans="1:43" ht="12.75">
      <c r="A30" s="14" t="s">
        <v>61</v>
      </c>
      <c r="B30" s="13" t="s">
        <v>62</v>
      </c>
      <c r="C30" s="13" t="s">
        <v>63</v>
      </c>
      <c r="D30" s="13" t="s">
        <v>165</v>
      </c>
      <c r="E30" s="38">
        <v>40703</v>
      </c>
      <c r="F30" s="13" t="s">
        <v>64</v>
      </c>
      <c r="G30" s="39">
        <v>10404.68</v>
      </c>
      <c r="H30" s="39">
        <v>5498.84</v>
      </c>
      <c r="I30" s="39">
        <v>15903.52</v>
      </c>
      <c r="J30" s="39">
        <v>10422.94</v>
      </c>
      <c r="K30" s="39">
        <v>5450</v>
      </c>
      <c r="L30" s="39">
        <v>15872.94</v>
      </c>
      <c r="M30" s="39">
        <v>12122.55</v>
      </c>
      <c r="N30" s="39">
        <v>9359.22</v>
      </c>
      <c r="O30" s="39">
        <v>21481.77</v>
      </c>
      <c r="P30" s="39">
        <v>9501.24</v>
      </c>
      <c r="Q30" s="39">
        <v>7319.9</v>
      </c>
      <c r="R30" s="39">
        <v>16821.14</v>
      </c>
      <c r="S30" s="39">
        <v>9981.42</v>
      </c>
      <c r="T30" s="39">
        <v>8055.88</v>
      </c>
      <c r="U30" s="39">
        <v>18037.3</v>
      </c>
      <c r="V30" s="39">
        <v>9993.92</v>
      </c>
      <c r="W30" s="39">
        <v>8062.32</v>
      </c>
      <c r="X30" s="39">
        <v>18056.24</v>
      </c>
      <c r="Y30" s="39">
        <v>9993.92</v>
      </c>
      <c r="Z30" s="39">
        <v>8062.32</v>
      </c>
      <c r="AA30" s="39">
        <v>18056.24</v>
      </c>
      <c r="AB30" s="39">
        <v>9993.92</v>
      </c>
      <c r="AC30" s="39">
        <v>8062.32</v>
      </c>
      <c r="AD30" s="39">
        <f>SUM(AB30:AC30)</f>
        <v>18056.239999999998</v>
      </c>
      <c r="AE30" s="39">
        <v>9993.92</v>
      </c>
      <c r="AF30" s="39">
        <v>8062.32</v>
      </c>
      <c r="AG30" s="39">
        <f t="shared" si="0"/>
        <v>18056.239999999998</v>
      </c>
      <c r="AH30" s="39">
        <v>9993.92</v>
      </c>
      <c r="AI30" s="39">
        <v>7673.44</v>
      </c>
      <c r="AJ30" s="39">
        <f t="shared" si="1"/>
        <v>17667.36</v>
      </c>
      <c r="AK30" s="39">
        <v>9993.92</v>
      </c>
      <c r="AL30" s="39">
        <v>7673.44</v>
      </c>
      <c r="AM30" s="39">
        <f>SUM(AK30:AL30)</f>
        <v>17667.36</v>
      </c>
      <c r="AN30" s="39">
        <v>12837.53</v>
      </c>
      <c r="AO30" s="39">
        <v>5119.39</v>
      </c>
      <c r="AP30" s="40">
        <f>SUM(AN30:AO30)</f>
        <v>17956.920000000002</v>
      </c>
      <c r="AQ30" s="15" t="s">
        <v>517</v>
      </c>
    </row>
    <row r="31" spans="1:43" ht="24">
      <c r="A31" s="14" t="s">
        <v>300</v>
      </c>
      <c r="B31" s="13" t="s">
        <v>243</v>
      </c>
      <c r="C31" s="13" t="s">
        <v>14</v>
      </c>
      <c r="D31" s="13" t="s">
        <v>301</v>
      </c>
      <c r="E31" s="38">
        <v>41400</v>
      </c>
      <c r="F31" s="13" t="s">
        <v>302</v>
      </c>
      <c r="G31" s="39">
        <v>3434.52</v>
      </c>
      <c r="H31" s="48">
        <v>1188.11</v>
      </c>
      <c r="I31" s="39">
        <f>SUM(G31:H31)</f>
        <v>4622.63</v>
      </c>
      <c r="J31" s="39">
        <v>1926.1</v>
      </c>
      <c r="K31" s="48">
        <v>614.92</v>
      </c>
      <c r="L31" s="39">
        <f>SUM(J31:K31)</f>
        <v>2541.02</v>
      </c>
      <c r="M31" s="39">
        <v>2052.11</v>
      </c>
      <c r="N31" s="48">
        <v>665.8</v>
      </c>
      <c r="O31" s="39">
        <f>SUM(M31:N31)</f>
        <v>2717.91</v>
      </c>
      <c r="P31" s="39">
        <v>1926.1</v>
      </c>
      <c r="Q31" s="58">
        <v>614.92</v>
      </c>
      <c r="R31" s="39">
        <f>SUM(P31:Q31)</f>
        <v>2541.02</v>
      </c>
      <c r="S31" s="39">
        <v>1926.1</v>
      </c>
      <c r="T31" s="39">
        <v>614.92</v>
      </c>
      <c r="U31" s="39">
        <f>SUM(S31:T31)</f>
        <v>2541.02</v>
      </c>
      <c r="V31" s="39">
        <v>2689.15</v>
      </c>
      <c r="W31" s="39">
        <v>904.87</v>
      </c>
      <c r="X31" s="39">
        <f>SUM(V31:W31)</f>
        <v>3594.02</v>
      </c>
      <c r="Y31" s="39">
        <v>1926.1</v>
      </c>
      <c r="Z31" s="39">
        <v>614.92</v>
      </c>
      <c r="AA31" s="39">
        <f>SUM(Y31:Z31)</f>
        <v>2541.02</v>
      </c>
      <c r="AB31" s="39">
        <v>1926.1</v>
      </c>
      <c r="AC31" s="39">
        <v>614.92</v>
      </c>
      <c r="AD31" s="39">
        <f>SUM(AB31:AC31)</f>
        <v>2541.02</v>
      </c>
      <c r="AE31" s="39">
        <v>1926.1</v>
      </c>
      <c r="AF31" s="39">
        <v>614.92</v>
      </c>
      <c r="AG31" s="39">
        <f t="shared" si="0"/>
        <v>2541.02</v>
      </c>
      <c r="AH31" s="39">
        <v>1926.1</v>
      </c>
      <c r="AI31" s="39">
        <v>614.92</v>
      </c>
      <c r="AJ31" s="39">
        <f t="shared" si="1"/>
        <v>2541.02</v>
      </c>
      <c r="AK31" s="39">
        <v>1946.1</v>
      </c>
      <c r="AL31" s="39">
        <v>622.84</v>
      </c>
      <c r="AM31" s="39">
        <f>SUM(AK31:AL31)</f>
        <v>2568.94</v>
      </c>
      <c r="AN31" s="39">
        <v>3572.2</v>
      </c>
      <c r="AO31" s="39">
        <v>1248.89</v>
      </c>
      <c r="AP31" s="39">
        <f>SUM(AN31:AO31)</f>
        <v>4821.09</v>
      </c>
      <c r="AQ31" s="15" t="s">
        <v>532</v>
      </c>
    </row>
    <row r="32" spans="1:43" ht="36">
      <c r="A32" s="14" t="s">
        <v>268</v>
      </c>
      <c r="B32" s="13" t="s">
        <v>204</v>
      </c>
      <c r="C32" s="13" t="s">
        <v>14</v>
      </c>
      <c r="D32" s="13" t="s">
        <v>269</v>
      </c>
      <c r="E32" s="38">
        <v>41275</v>
      </c>
      <c r="F32" s="13" t="s">
        <v>270</v>
      </c>
      <c r="G32" s="44">
        <v>4381.26</v>
      </c>
      <c r="H32" s="44">
        <v>1158.17</v>
      </c>
      <c r="I32" s="44">
        <v>5539.43</v>
      </c>
      <c r="J32" s="44">
        <v>3273.29</v>
      </c>
      <c r="K32" s="44">
        <v>907.76</v>
      </c>
      <c r="L32" s="44">
        <v>4181.05</v>
      </c>
      <c r="M32" s="44">
        <v>3273.29</v>
      </c>
      <c r="N32" s="44">
        <v>907.76</v>
      </c>
      <c r="O32" s="44">
        <v>4181.05</v>
      </c>
      <c r="P32" s="44">
        <v>3273.29</v>
      </c>
      <c r="Q32" s="44">
        <v>907.76</v>
      </c>
      <c r="R32" s="44">
        <v>4181.05</v>
      </c>
      <c r="S32" s="39">
        <v>2522.34</v>
      </c>
      <c r="T32" s="39">
        <v>766.05</v>
      </c>
      <c r="U32" s="39">
        <v>3288.39</v>
      </c>
      <c r="V32" s="39">
        <v>2490.85</v>
      </c>
      <c r="W32" s="39">
        <v>758.93</v>
      </c>
      <c r="X32" s="39">
        <v>3249.78</v>
      </c>
      <c r="Y32" s="39">
        <v>2490.85</v>
      </c>
      <c r="Z32" s="39">
        <v>758.93</v>
      </c>
      <c r="AA32" s="39">
        <v>3249.78</v>
      </c>
      <c r="AB32" s="39">
        <v>2490.85</v>
      </c>
      <c r="AC32" s="39">
        <v>758.93</v>
      </c>
      <c r="AD32" s="39">
        <v>3249.78</v>
      </c>
      <c r="AE32" s="39">
        <v>2686.85</v>
      </c>
      <c r="AF32" s="39">
        <v>562.93</v>
      </c>
      <c r="AG32" s="39">
        <f t="shared" si="0"/>
        <v>3249.7799999999997</v>
      </c>
      <c r="AH32" s="39">
        <v>1701.67</v>
      </c>
      <c r="AI32" s="39">
        <v>356.52</v>
      </c>
      <c r="AJ32" s="39">
        <f t="shared" si="1"/>
        <v>2058.19</v>
      </c>
      <c r="AK32" s="39" t="s">
        <v>141</v>
      </c>
      <c r="AL32" s="39" t="s">
        <v>141</v>
      </c>
      <c r="AM32" s="39" t="s">
        <v>141</v>
      </c>
      <c r="AN32" s="39" t="s">
        <v>141</v>
      </c>
      <c r="AO32" s="39" t="s">
        <v>141</v>
      </c>
      <c r="AP32" s="39" t="s">
        <v>141</v>
      </c>
      <c r="AQ32" s="15" t="s">
        <v>533</v>
      </c>
    </row>
    <row r="33" spans="1:43" ht="36">
      <c r="A33" s="14" t="s">
        <v>303</v>
      </c>
      <c r="B33" s="13" t="s">
        <v>57</v>
      </c>
      <c r="C33" s="13" t="s">
        <v>12</v>
      </c>
      <c r="D33" s="13" t="s">
        <v>304</v>
      </c>
      <c r="E33" s="38">
        <v>41730</v>
      </c>
      <c r="F33" s="13" t="s">
        <v>305</v>
      </c>
      <c r="G33" s="39" t="s">
        <v>141</v>
      </c>
      <c r="H33" s="48" t="s">
        <v>141</v>
      </c>
      <c r="I33" s="39" t="s">
        <v>141</v>
      </c>
      <c r="J33" s="39" t="s">
        <v>141</v>
      </c>
      <c r="K33" s="48" t="s">
        <v>141</v>
      </c>
      <c r="L33" s="39" t="s">
        <v>141</v>
      </c>
      <c r="M33" s="39" t="s">
        <v>141</v>
      </c>
      <c r="N33" s="48" t="s">
        <v>141</v>
      </c>
      <c r="O33" s="39" t="s">
        <v>141</v>
      </c>
      <c r="P33" s="39">
        <v>36321.66</v>
      </c>
      <c r="Q33" s="48" t="s">
        <v>306</v>
      </c>
      <c r="R33" s="39">
        <v>30368.35</v>
      </c>
      <c r="S33" s="39">
        <v>34286.01</v>
      </c>
      <c r="T33" s="39" t="s">
        <v>306</v>
      </c>
      <c r="U33" s="39">
        <v>30368.35</v>
      </c>
      <c r="V33" s="39">
        <v>30112.81</v>
      </c>
      <c r="W33" s="39">
        <v>3778.69</v>
      </c>
      <c r="X33" s="39">
        <v>33891.5</v>
      </c>
      <c r="Y33" s="39">
        <v>31585.04</v>
      </c>
      <c r="Z33" s="39">
        <v>3778.69</v>
      </c>
      <c r="AA33" s="39">
        <v>35363.72</v>
      </c>
      <c r="AB33" s="39">
        <v>30112.81</v>
      </c>
      <c r="AC33" s="39">
        <v>3778.69</v>
      </c>
      <c r="AD33" s="39">
        <v>33891.5</v>
      </c>
      <c r="AE33" s="39">
        <v>30112.81</v>
      </c>
      <c r="AF33" s="39">
        <v>3778.69</v>
      </c>
      <c r="AG33" s="39">
        <v>33891.5</v>
      </c>
      <c r="AH33" s="39">
        <v>32279.59</v>
      </c>
      <c r="AI33" s="39">
        <v>3778.69</v>
      </c>
      <c r="AJ33" s="39">
        <v>36058.27</v>
      </c>
      <c r="AK33" s="39">
        <v>30112.81</v>
      </c>
      <c r="AL33" s="39">
        <v>3778.69</v>
      </c>
      <c r="AM33" s="39">
        <v>33891.5</v>
      </c>
      <c r="AN33" s="39">
        <v>30112.81</v>
      </c>
      <c r="AO33" s="39">
        <v>3778.69</v>
      </c>
      <c r="AP33" s="39">
        <v>33891.5</v>
      </c>
      <c r="AQ33" s="15" t="s">
        <v>534</v>
      </c>
    </row>
    <row r="34" spans="1:43" ht="24">
      <c r="A34" s="14" t="s">
        <v>264</v>
      </c>
      <c r="B34" s="13" t="s">
        <v>71</v>
      </c>
      <c r="C34" s="13" t="s">
        <v>42</v>
      </c>
      <c r="D34" s="13" t="s">
        <v>265</v>
      </c>
      <c r="E34" s="38">
        <v>41688</v>
      </c>
      <c r="F34" s="13" t="s">
        <v>266</v>
      </c>
      <c r="G34" s="39" t="s">
        <v>141</v>
      </c>
      <c r="H34" s="48" t="s">
        <v>141</v>
      </c>
      <c r="I34" s="39" t="s">
        <v>141</v>
      </c>
      <c r="J34" s="39">
        <v>1242.44</v>
      </c>
      <c r="K34" s="48">
        <v>459.94</v>
      </c>
      <c r="L34" s="39">
        <v>1702.38</v>
      </c>
      <c r="M34" s="39">
        <v>2896.82</v>
      </c>
      <c r="N34" s="48">
        <v>1061.57</v>
      </c>
      <c r="O34" s="39">
        <f>SUM(M34:N34)</f>
        <v>3958.3900000000003</v>
      </c>
      <c r="P34" s="39">
        <v>2829.88</v>
      </c>
      <c r="Q34" s="48">
        <v>1007.84</v>
      </c>
      <c r="R34" s="39">
        <v>3837.72</v>
      </c>
      <c r="S34" s="39">
        <v>2161.86</v>
      </c>
      <c r="T34" s="48">
        <v>751.57</v>
      </c>
      <c r="U34" s="39">
        <v>2913.43</v>
      </c>
      <c r="V34" s="39">
        <v>841.36</v>
      </c>
      <c r="W34" s="48">
        <v>604.67</v>
      </c>
      <c r="X34" s="39">
        <v>1446.03</v>
      </c>
      <c r="Y34" s="39">
        <v>2896.82</v>
      </c>
      <c r="Z34" s="48">
        <v>943.82</v>
      </c>
      <c r="AA34" s="39">
        <v>3840.64</v>
      </c>
      <c r="AB34" s="39"/>
      <c r="AC34" s="48"/>
      <c r="AD34" s="39"/>
      <c r="AE34" s="39"/>
      <c r="AF34" s="48"/>
      <c r="AG34" s="39"/>
      <c r="AH34" s="39"/>
      <c r="AI34" s="48"/>
      <c r="AJ34" s="39"/>
      <c r="AK34" s="39"/>
      <c r="AL34" s="39"/>
      <c r="AM34" s="39"/>
      <c r="AN34" s="39"/>
      <c r="AO34" s="39"/>
      <c r="AP34" s="39"/>
      <c r="AQ34" s="15" t="s">
        <v>535</v>
      </c>
    </row>
    <row r="35" spans="1:43" ht="36">
      <c r="A35" s="14" t="s">
        <v>307</v>
      </c>
      <c r="B35" s="13" t="s">
        <v>308</v>
      </c>
      <c r="C35" s="13" t="s">
        <v>42</v>
      </c>
      <c r="D35" s="13" t="s">
        <v>309</v>
      </c>
      <c r="E35" s="38">
        <v>41718</v>
      </c>
      <c r="F35" s="58" t="s">
        <v>310</v>
      </c>
      <c r="G35" s="39" t="s">
        <v>141</v>
      </c>
      <c r="H35" s="48" t="s">
        <v>141</v>
      </c>
      <c r="I35" s="39" t="s">
        <v>141</v>
      </c>
      <c r="J35" s="39" t="s">
        <v>141</v>
      </c>
      <c r="K35" s="48" t="s">
        <v>141</v>
      </c>
      <c r="L35" s="39" t="s">
        <v>141</v>
      </c>
      <c r="M35" s="39">
        <v>1828.07</v>
      </c>
      <c r="N35" s="48">
        <v>259.79</v>
      </c>
      <c r="O35" s="39">
        <v>2087.86</v>
      </c>
      <c r="P35" s="39">
        <v>5373.97</v>
      </c>
      <c r="Q35" s="48">
        <v>763.69</v>
      </c>
      <c r="R35" s="39">
        <v>6137.66</v>
      </c>
      <c r="S35" s="39">
        <v>5373.97</v>
      </c>
      <c r="T35" s="48">
        <v>763.69</v>
      </c>
      <c r="U35" s="39">
        <v>6137.66</v>
      </c>
      <c r="V35" s="39">
        <v>5359.12</v>
      </c>
      <c r="W35" s="48">
        <v>761.58</v>
      </c>
      <c r="X35" s="39">
        <v>6120.7</v>
      </c>
      <c r="Y35" s="39">
        <v>5359.12</v>
      </c>
      <c r="Z35" s="48">
        <v>761.58</v>
      </c>
      <c r="AA35" s="39">
        <v>6120.7</v>
      </c>
      <c r="AB35" s="39">
        <v>5359.12</v>
      </c>
      <c r="AC35" s="48">
        <v>761.58</v>
      </c>
      <c r="AD35" s="39">
        <v>6120.7</v>
      </c>
      <c r="AE35" s="39">
        <v>5359.12</v>
      </c>
      <c r="AF35" s="48">
        <v>761.58</v>
      </c>
      <c r="AG35" s="39">
        <v>6120.7</v>
      </c>
      <c r="AH35" s="39">
        <v>5359.12</v>
      </c>
      <c r="AI35" s="48">
        <v>761.58</v>
      </c>
      <c r="AJ35" s="39">
        <v>6120.7</v>
      </c>
      <c r="AK35" s="39">
        <v>5359.12</v>
      </c>
      <c r="AL35" s="39">
        <v>761.58</v>
      </c>
      <c r="AM35" s="39">
        <v>6120.7</v>
      </c>
      <c r="AN35" s="39">
        <v>5359.12</v>
      </c>
      <c r="AO35" s="39">
        <v>761.58</v>
      </c>
      <c r="AP35" s="39">
        <v>6120.7</v>
      </c>
      <c r="AQ35" s="15" t="s">
        <v>536</v>
      </c>
    </row>
    <row r="36" spans="1:43" ht="12.75">
      <c r="A36" s="14" t="s">
        <v>212</v>
      </c>
      <c r="B36" s="13" t="s">
        <v>213</v>
      </c>
      <c r="C36" s="13" t="s">
        <v>6</v>
      </c>
      <c r="D36" s="13" t="s">
        <v>214</v>
      </c>
      <c r="E36" s="38">
        <v>40688</v>
      </c>
      <c r="F36" s="58" t="s">
        <v>215</v>
      </c>
      <c r="G36" s="39">
        <v>2096.63</v>
      </c>
      <c r="H36" s="39">
        <v>297.94</v>
      </c>
      <c r="I36" s="39">
        <f>SUM(G36:H36)</f>
        <v>2394.57</v>
      </c>
      <c r="J36" s="39">
        <v>2096.63</v>
      </c>
      <c r="K36" s="39">
        <v>297.94</v>
      </c>
      <c r="L36" s="39">
        <f>SUM(J36:K36)</f>
        <v>2394.57</v>
      </c>
      <c r="M36" s="39">
        <v>2096.63</v>
      </c>
      <c r="N36" s="39">
        <v>297.94</v>
      </c>
      <c r="O36" s="39">
        <f>SUM(M36:N36)</f>
        <v>2394.57</v>
      </c>
      <c r="P36" s="39">
        <v>2096.63</v>
      </c>
      <c r="Q36" s="39">
        <v>297.94</v>
      </c>
      <c r="R36" s="39">
        <f>SUM(P36:Q36)</f>
        <v>2394.57</v>
      </c>
      <c r="S36" s="39">
        <v>2341.05</v>
      </c>
      <c r="T36" s="39">
        <v>317.33</v>
      </c>
      <c r="U36" s="39">
        <v>2658.38</v>
      </c>
      <c r="V36" s="39">
        <v>2232.93</v>
      </c>
      <c r="W36" s="39">
        <v>317.33</v>
      </c>
      <c r="X36" s="39">
        <v>2550.26</v>
      </c>
      <c r="Y36" s="39">
        <v>2232.93</v>
      </c>
      <c r="Z36" s="39">
        <v>317.33</v>
      </c>
      <c r="AA36" s="39">
        <v>2550.26</v>
      </c>
      <c r="AB36" s="39">
        <v>2232.93</v>
      </c>
      <c r="AC36" s="39">
        <v>317.33</v>
      </c>
      <c r="AD36" s="39">
        <v>2550.26</v>
      </c>
      <c r="AE36" s="39">
        <v>2232.93</v>
      </c>
      <c r="AF36" s="39">
        <v>317.33</v>
      </c>
      <c r="AG36" s="39">
        <v>2550.26</v>
      </c>
      <c r="AH36" s="39">
        <v>2232.93</v>
      </c>
      <c r="AI36" s="39">
        <v>317.33</v>
      </c>
      <c r="AJ36" s="39">
        <v>2550.26</v>
      </c>
      <c r="AK36" s="39">
        <v>2539.29</v>
      </c>
      <c r="AL36" s="39">
        <v>360.86</v>
      </c>
      <c r="AM36" s="39">
        <v>2900.15</v>
      </c>
      <c r="AN36" s="39">
        <v>2539.29</v>
      </c>
      <c r="AO36" s="39">
        <v>360.86</v>
      </c>
      <c r="AP36" s="39">
        <v>2900.15</v>
      </c>
      <c r="AQ36" s="15" t="s">
        <v>517</v>
      </c>
    </row>
    <row r="37" spans="1:43" ht="12.75">
      <c r="A37" s="14" t="s">
        <v>249</v>
      </c>
      <c r="B37" s="13" t="s">
        <v>26</v>
      </c>
      <c r="C37" s="13" t="s">
        <v>37</v>
      </c>
      <c r="D37" s="13" t="s">
        <v>250</v>
      </c>
      <c r="E37" s="38">
        <v>41465</v>
      </c>
      <c r="F37" s="13" t="s">
        <v>251</v>
      </c>
      <c r="G37" s="39">
        <v>8648.67</v>
      </c>
      <c r="H37" s="39">
        <v>3270.94</v>
      </c>
      <c r="I37" s="39">
        <v>11919.61</v>
      </c>
      <c r="J37" s="39">
        <v>14113.67</v>
      </c>
      <c r="K37" s="39">
        <v>3876.44</v>
      </c>
      <c r="L37" s="39">
        <f>SUM(J37:K37)</f>
        <v>17990.11</v>
      </c>
      <c r="M37" s="39">
        <v>8648.67</v>
      </c>
      <c r="N37" s="39">
        <v>3225.37</v>
      </c>
      <c r="O37" s="39">
        <f>SUM(M37:N37)</f>
        <v>11874.04</v>
      </c>
      <c r="P37" s="39">
        <v>8648.67</v>
      </c>
      <c r="Q37" s="39">
        <v>3191.66</v>
      </c>
      <c r="R37" s="39">
        <v>11840.33</v>
      </c>
      <c r="S37" s="39">
        <v>8648.67</v>
      </c>
      <c r="T37" s="39">
        <v>3196.85</v>
      </c>
      <c r="U37" s="39">
        <v>11845.52</v>
      </c>
      <c r="V37" s="39">
        <v>8648.72</v>
      </c>
      <c r="W37" s="39">
        <v>3139.87</v>
      </c>
      <c r="X37" s="39">
        <v>11788.59</v>
      </c>
      <c r="Y37" s="39">
        <v>8648.67</v>
      </c>
      <c r="Z37" s="39">
        <v>3242.32</v>
      </c>
      <c r="AA37" s="39">
        <f>SUM(Y37:Z37)</f>
        <v>11890.99</v>
      </c>
      <c r="AB37" s="39">
        <v>8695.05</v>
      </c>
      <c r="AC37" s="39">
        <v>3259.05</v>
      </c>
      <c r="AD37" s="39">
        <v>11954.45</v>
      </c>
      <c r="AE37" s="39">
        <v>8695.4</v>
      </c>
      <c r="AF37" s="39">
        <v>3263.46</v>
      </c>
      <c r="AG37" s="39">
        <v>11958.86</v>
      </c>
      <c r="AH37" s="39">
        <v>9584</v>
      </c>
      <c r="AI37" s="39">
        <v>3581.58</v>
      </c>
      <c r="AJ37" s="39">
        <v>13165.58</v>
      </c>
      <c r="AK37" s="39">
        <v>10498.82</v>
      </c>
      <c r="AL37" s="39">
        <v>3995.95</v>
      </c>
      <c r="AM37" s="39">
        <f>SUM(AK37:AL37)</f>
        <v>14494.77</v>
      </c>
      <c r="AN37" s="39">
        <v>10882.8</v>
      </c>
      <c r="AO37" s="39">
        <v>4381.96</v>
      </c>
      <c r="AP37" s="39">
        <v>15264.76</v>
      </c>
      <c r="AQ37" s="15" t="s">
        <v>517</v>
      </c>
    </row>
    <row r="38" spans="1:43" ht="36">
      <c r="A38" s="14" t="s">
        <v>281</v>
      </c>
      <c r="B38" s="13" t="s">
        <v>282</v>
      </c>
      <c r="C38" s="13" t="s">
        <v>91</v>
      </c>
      <c r="D38" s="13" t="s">
        <v>283</v>
      </c>
      <c r="E38" s="38">
        <v>41604</v>
      </c>
      <c r="F38" s="39" t="s">
        <v>284</v>
      </c>
      <c r="G38" s="39">
        <v>4368.3</v>
      </c>
      <c r="H38" s="39">
        <v>620.77</v>
      </c>
      <c r="I38" s="39">
        <v>4989.07</v>
      </c>
      <c r="J38" s="39">
        <v>4368.3</v>
      </c>
      <c r="K38" s="39">
        <v>620.77</v>
      </c>
      <c r="L38" s="39">
        <v>4989.07</v>
      </c>
      <c r="M38" s="39" t="s">
        <v>141</v>
      </c>
      <c r="N38" s="39" t="s">
        <v>141</v>
      </c>
      <c r="O38" s="39" t="s">
        <v>141</v>
      </c>
      <c r="P38" s="39" t="s">
        <v>141</v>
      </c>
      <c r="Q38" s="39" t="s">
        <v>141</v>
      </c>
      <c r="R38" s="39" t="s">
        <v>141</v>
      </c>
      <c r="S38" s="39" t="s">
        <v>141</v>
      </c>
      <c r="T38" s="39" t="s">
        <v>141</v>
      </c>
      <c r="U38" s="39" t="s">
        <v>141</v>
      </c>
      <c r="V38" s="39" t="s">
        <v>141</v>
      </c>
      <c r="W38" s="39" t="s">
        <v>141</v>
      </c>
      <c r="X38" s="39" t="s">
        <v>141</v>
      </c>
      <c r="Y38" s="39" t="s">
        <v>141</v>
      </c>
      <c r="Z38" s="39" t="s">
        <v>141</v>
      </c>
      <c r="AA38" s="39" t="s">
        <v>141</v>
      </c>
      <c r="AB38" s="39" t="s">
        <v>141</v>
      </c>
      <c r="AC38" s="39" t="s">
        <v>141</v>
      </c>
      <c r="AD38" s="39" t="s">
        <v>141</v>
      </c>
      <c r="AE38" s="39" t="s">
        <v>141</v>
      </c>
      <c r="AF38" s="39" t="s">
        <v>141</v>
      </c>
      <c r="AG38" s="39" t="s">
        <v>141</v>
      </c>
      <c r="AH38" s="39" t="s">
        <v>141</v>
      </c>
      <c r="AI38" s="39" t="s">
        <v>141</v>
      </c>
      <c r="AJ38" s="39" t="s">
        <v>141</v>
      </c>
      <c r="AK38" s="39" t="s">
        <v>141</v>
      </c>
      <c r="AL38" s="39" t="s">
        <v>141</v>
      </c>
      <c r="AM38" s="39" t="s">
        <v>141</v>
      </c>
      <c r="AN38" s="39" t="s">
        <v>141</v>
      </c>
      <c r="AO38" s="39" t="s">
        <v>141</v>
      </c>
      <c r="AP38" s="40" t="s">
        <v>141</v>
      </c>
      <c r="AQ38" s="15" t="s">
        <v>537</v>
      </c>
    </row>
    <row r="39" spans="1:43" ht="24">
      <c r="A39" s="14" t="s">
        <v>162</v>
      </c>
      <c r="B39" s="13" t="s">
        <v>163</v>
      </c>
      <c r="C39" s="13" t="s">
        <v>42</v>
      </c>
      <c r="D39" s="13" t="s">
        <v>166</v>
      </c>
      <c r="E39" s="38">
        <v>39730</v>
      </c>
      <c r="F39" s="13" t="s">
        <v>167</v>
      </c>
      <c r="G39" s="39">
        <v>3749.1</v>
      </c>
      <c r="H39" s="42">
        <v>532.33</v>
      </c>
      <c r="I39" s="42">
        <v>4281.43</v>
      </c>
      <c r="J39" s="39">
        <v>3857.84</v>
      </c>
      <c r="K39" s="42">
        <v>532.33</v>
      </c>
      <c r="L39" s="42">
        <v>4390.17</v>
      </c>
      <c r="M39" s="39">
        <v>4154.84</v>
      </c>
      <c r="N39" s="42">
        <v>550.06</v>
      </c>
      <c r="O39" s="42">
        <v>4704.9</v>
      </c>
      <c r="P39" s="39">
        <v>3870.7</v>
      </c>
      <c r="Q39" s="42">
        <v>550.06</v>
      </c>
      <c r="R39" s="42">
        <v>4420.76</v>
      </c>
      <c r="S39" s="39"/>
      <c r="T39" s="42"/>
      <c r="U39" s="42"/>
      <c r="V39" s="39"/>
      <c r="W39" s="42"/>
      <c r="X39" s="42"/>
      <c r="Y39" s="39"/>
      <c r="Z39" s="42"/>
      <c r="AA39" s="42"/>
      <c r="AB39" s="39"/>
      <c r="AC39" s="42"/>
      <c r="AD39" s="42"/>
      <c r="AE39" s="39"/>
      <c r="AF39" s="42"/>
      <c r="AG39" s="42"/>
      <c r="AH39" s="39"/>
      <c r="AI39" s="42"/>
      <c r="AJ39" s="42"/>
      <c r="AK39" s="39"/>
      <c r="AL39" s="42"/>
      <c r="AM39" s="42"/>
      <c r="AN39" s="39"/>
      <c r="AO39" s="42"/>
      <c r="AP39" s="43"/>
      <c r="AQ39" s="15" t="s">
        <v>538</v>
      </c>
    </row>
    <row r="40" spans="1:43" ht="12.75">
      <c r="A40" s="14" t="s">
        <v>188</v>
      </c>
      <c r="B40" s="13" t="s">
        <v>189</v>
      </c>
      <c r="C40" s="13" t="s">
        <v>30</v>
      </c>
      <c r="D40" s="13" t="s">
        <v>190</v>
      </c>
      <c r="E40" s="38">
        <v>41515</v>
      </c>
      <c r="F40" s="13" t="s">
        <v>191</v>
      </c>
      <c r="G40" s="39">
        <v>10648.62</v>
      </c>
      <c r="H40" s="42">
        <v>8504.92</v>
      </c>
      <c r="I40" s="42">
        <v>19153.54</v>
      </c>
      <c r="J40" s="39">
        <v>10648.62</v>
      </c>
      <c r="K40" s="42">
        <v>8517.52</v>
      </c>
      <c r="L40" s="42">
        <f>SUM(J40:K40)</f>
        <v>19166.14</v>
      </c>
      <c r="M40" s="39">
        <v>4479.14</v>
      </c>
      <c r="N40" s="42">
        <v>5642.52</v>
      </c>
      <c r="O40" s="42">
        <f>SUM(M40:N40)</f>
        <v>10121.66</v>
      </c>
      <c r="P40" s="39">
        <v>10323.93</v>
      </c>
      <c r="Q40" s="42">
        <v>8365.45</v>
      </c>
      <c r="R40" s="42">
        <f>SUM(P40:Q40)</f>
        <v>18689.38</v>
      </c>
      <c r="S40" s="39">
        <v>9741.3</v>
      </c>
      <c r="T40" s="42">
        <v>9424.85</v>
      </c>
      <c r="U40" s="42">
        <f>SUM(S40:T40)</f>
        <v>19166.15</v>
      </c>
      <c r="V40" s="39">
        <v>9741.3</v>
      </c>
      <c r="W40" s="42">
        <v>9424.85</v>
      </c>
      <c r="X40" s="42">
        <f>SUM(V40:W40)</f>
        <v>19166.15</v>
      </c>
      <c r="Y40" s="39">
        <v>4870.66</v>
      </c>
      <c r="Z40" s="42">
        <v>14295.49</v>
      </c>
      <c r="AA40" s="42">
        <f>SUM(Y40:Z40)</f>
        <v>19166.15</v>
      </c>
      <c r="AB40" s="39">
        <v>9741.3</v>
      </c>
      <c r="AC40" s="42">
        <v>9424.85</v>
      </c>
      <c r="AD40" s="42">
        <f>SUM(AB40:AC40)</f>
        <v>19166.15</v>
      </c>
      <c r="AE40" s="39">
        <v>10648.62</v>
      </c>
      <c r="AF40" s="42">
        <v>8517.53</v>
      </c>
      <c r="AG40" s="42">
        <f>SUM(AE40:AF40)</f>
        <v>19166.15</v>
      </c>
      <c r="AH40" s="39">
        <v>10767.11</v>
      </c>
      <c r="AI40" s="42">
        <v>8960.49</v>
      </c>
      <c r="AJ40" s="42">
        <f>SUM(AH40:AI40)</f>
        <v>19727.6</v>
      </c>
      <c r="AK40" s="39">
        <v>12021.23</v>
      </c>
      <c r="AL40" s="42">
        <v>9231.82</v>
      </c>
      <c r="AM40" s="42">
        <f>SUM(AK40:AL40)</f>
        <v>21253.05</v>
      </c>
      <c r="AN40" s="39">
        <v>11590.06</v>
      </c>
      <c r="AO40" s="42">
        <v>9257.32</v>
      </c>
      <c r="AP40" s="43">
        <f>SUM(AN40:AO40)</f>
        <v>20847.379999999997</v>
      </c>
      <c r="AQ40" s="15" t="s">
        <v>539</v>
      </c>
    </row>
    <row r="41" spans="1:43" ht="24">
      <c r="A41" s="14" t="s">
        <v>311</v>
      </c>
      <c r="B41" s="13" t="s">
        <v>57</v>
      </c>
      <c r="C41" s="13" t="s">
        <v>35</v>
      </c>
      <c r="D41" s="13" t="s">
        <v>312</v>
      </c>
      <c r="E41" s="38">
        <v>41852</v>
      </c>
      <c r="F41" s="13" t="s">
        <v>313</v>
      </c>
      <c r="G41" s="44" t="s">
        <v>141</v>
      </c>
      <c r="H41" s="44" t="s">
        <v>141</v>
      </c>
      <c r="I41" s="44" t="s">
        <v>141</v>
      </c>
      <c r="J41" s="39" t="s">
        <v>141</v>
      </c>
      <c r="K41" s="39" t="s">
        <v>141</v>
      </c>
      <c r="L41" s="39" t="s">
        <v>141</v>
      </c>
      <c r="M41" s="39" t="s">
        <v>141</v>
      </c>
      <c r="N41" s="39" t="s">
        <v>141</v>
      </c>
      <c r="O41" s="39" t="s">
        <v>141</v>
      </c>
      <c r="P41" s="39" t="s">
        <v>141</v>
      </c>
      <c r="Q41" s="39" t="s">
        <v>141</v>
      </c>
      <c r="R41" s="39" t="s">
        <v>141</v>
      </c>
      <c r="S41" s="39" t="s">
        <v>141</v>
      </c>
      <c r="T41" s="39" t="s">
        <v>141</v>
      </c>
      <c r="U41" s="39" t="s">
        <v>141</v>
      </c>
      <c r="V41" s="39" t="s">
        <v>141</v>
      </c>
      <c r="W41" s="39" t="s">
        <v>141</v>
      </c>
      <c r="X41" s="39" t="s">
        <v>141</v>
      </c>
      <c r="Y41" s="39" t="s">
        <v>141</v>
      </c>
      <c r="Z41" s="39" t="s">
        <v>141</v>
      </c>
      <c r="AA41" s="39" t="s">
        <v>141</v>
      </c>
      <c r="AB41" s="39">
        <v>25994.42</v>
      </c>
      <c r="AC41" s="39">
        <v>2888.26</v>
      </c>
      <c r="AD41" s="39">
        <v>28882.68</v>
      </c>
      <c r="AE41" s="39">
        <v>25982.23</v>
      </c>
      <c r="AF41" s="39">
        <v>2886.91</v>
      </c>
      <c r="AG41" s="39">
        <v>28869.14</v>
      </c>
      <c r="AH41" s="39">
        <v>27975.8</v>
      </c>
      <c r="AI41" s="39">
        <v>2867.66</v>
      </c>
      <c r="AJ41" s="39">
        <v>30843.46</v>
      </c>
      <c r="AK41" s="39">
        <v>25882.95</v>
      </c>
      <c r="AL41" s="39">
        <v>2875.87</v>
      </c>
      <c r="AM41" s="39">
        <v>28758.82</v>
      </c>
      <c r="AN41" s="39">
        <v>25919.82</v>
      </c>
      <c r="AO41" s="39">
        <v>2879.97</v>
      </c>
      <c r="AP41" s="40">
        <v>28799.79</v>
      </c>
      <c r="AQ41" s="15" t="s">
        <v>540</v>
      </c>
    </row>
    <row r="42" spans="1:43" ht="24">
      <c r="A42" s="14" t="s">
        <v>33</v>
      </c>
      <c r="B42" s="13" t="s">
        <v>26</v>
      </c>
      <c r="C42" s="13" t="s">
        <v>45</v>
      </c>
      <c r="D42" s="13" t="s">
        <v>168</v>
      </c>
      <c r="E42" s="38">
        <v>41063</v>
      </c>
      <c r="F42" s="13" t="s">
        <v>267</v>
      </c>
      <c r="G42" s="44">
        <v>12185.26</v>
      </c>
      <c r="H42" s="44">
        <v>5272.12</v>
      </c>
      <c r="I42" s="44">
        <v>17457.38</v>
      </c>
      <c r="J42" s="39">
        <v>21156.65</v>
      </c>
      <c r="K42" s="39">
        <v>6300.76</v>
      </c>
      <c r="L42" s="39">
        <v>27457.41</v>
      </c>
      <c r="M42" s="39">
        <v>13873.2</v>
      </c>
      <c r="N42" s="39">
        <v>5915.89</v>
      </c>
      <c r="O42" s="39">
        <v>19789.09</v>
      </c>
      <c r="P42" s="39">
        <v>13456.79</v>
      </c>
      <c r="Q42" s="39">
        <v>5794.41</v>
      </c>
      <c r="R42" s="39">
        <v>19251.2</v>
      </c>
      <c r="S42" s="39">
        <v>12454.78</v>
      </c>
      <c r="T42" s="39">
        <v>5402.96</v>
      </c>
      <c r="U42" s="39">
        <v>17857.74</v>
      </c>
      <c r="V42" s="39">
        <v>12454.8</v>
      </c>
      <c r="W42" s="39">
        <v>5394.85</v>
      </c>
      <c r="X42" s="39">
        <f>SUM(V42:W42)</f>
        <v>17849.65</v>
      </c>
      <c r="Y42" s="39">
        <v>12454.78</v>
      </c>
      <c r="Z42" s="39">
        <v>5394.85</v>
      </c>
      <c r="AA42" s="39">
        <f>SUM(Y42:Z42)</f>
        <v>17849.63</v>
      </c>
      <c r="AB42" s="39">
        <v>12454.78</v>
      </c>
      <c r="AC42" s="39">
        <v>5394.85</v>
      </c>
      <c r="AD42" s="39">
        <f>SUM(AB42:AC42)</f>
        <v>17849.63</v>
      </c>
      <c r="AE42" s="39">
        <v>13782.32</v>
      </c>
      <c r="AF42" s="39">
        <v>5901.16</v>
      </c>
      <c r="AG42" s="39">
        <f>SUM(AE42:AF42)</f>
        <v>19683.48</v>
      </c>
      <c r="AH42" s="39">
        <v>13778.2</v>
      </c>
      <c r="AI42" s="39">
        <v>5973.9</v>
      </c>
      <c r="AJ42" s="39">
        <v>19752.1</v>
      </c>
      <c r="AK42" s="39">
        <v>14267.07</v>
      </c>
      <c r="AL42" s="39">
        <v>6284.31</v>
      </c>
      <c r="AM42" s="39">
        <v>20551.38</v>
      </c>
      <c r="AN42" s="39">
        <v>14952.08</v>
      </c>
      <c r="AO42" s="39">
        <v>6914.01</v>
      </c>
      <c r="AP42" s="40">
        <v>21866.09</v>
      </c>
      <c r="AQ42" s="15" t="s">
        <v>541</v>
      </c>
    </row>
    <row r="43" spans="1:43" ht="24">
      <c r="A43" s="14" t="s">
        <v>47</v>
      </c>
      <c r="B43" s="13" t="s">
        <v>26</v>
      </c>
      <c r="C43" s="13" t="s">
        <v>4</v>
      </c>
      <c r="D43" s="13" t="s">
        <v>169</v>
      </c>
      <c r="E43" s="38">
        <v>41284</v>
      </c>
      <c r="F43" s="13" t="s">
        <v>48</v>
      </c>
      <c r="G43" s="39">
        <v>10059.65</v>
      </c>
      <c r="H43" s="39">
        <v>4093.21</v>
      </c>
      <c r="I43" s="39">
        <v>14152.86</v>
      </c>
      <c r="J43" s="39" t="s">
        <v>279</v>
      </c>
      <c r="K43" s="39">
        <v>4990.86</v>
      </c>
      <c r="L43" s="39">
        <v>21487.84</v>
      </c>
      <c r="M43" s="39">
        <v>10879.53</v>
      </c>
      <c r="N43" s="39">
        <v>4472.04</v>
      </c>
      <c r="O43" s="39">
        <f>SUM(M43:N43)</f>
        <v>15351.57</v>
      </c>
      <c r="P43" s="39">
        <v>12012.32</v>
      </c>
      <c r="Q43" s="39">
        <v>4979.77</v>
      </c>
      <c r="R43" s="39">
        <f>SUM(P43:Q43)</f>
        <v>16992.09</v>
      </c>
      <c r="S43" s="39">
        <v>17311.58</v>
      </c>
      <c r="T43" s="39">
        <v>5261.47</v>
      </c>
      <c r="U43" s="39">
        <f>SUM(S43:T43)</f>
        <v>22573.050000000003</v>
      </c>
      <c r="V43" s="39">
        <v>10533.84</v>
      </c>
      <c r="W43" s="39">
        <v>5427.17</v>
      </c>
      <c r="X43" s="39">
        <f>SUM(V43:W43)</f>
        <v>15961.01</v>
      </c>
      <c r="Y43" s="39">
        <v>10533.84</v>
      </c>
      <c r="Z43" s="39">
        <v>4926.1</v>
      </c>
      <c r="AA43" s="39">
        <f>SUM(Y43:Z43)</f>
        <v>15459.94</v>
      </c>
      <c r="AB43" s="39">
        <v>10533.84</v>
      </c>
      <c r="AC43" s="39">
        <v>4926.1</v>
      </c>
      <c r="AD43" s="39">
        <f>SUM(AB43:AC43)</f>
        <v>15459.94</v>
      </c>
      <c r="AE43" s="39">
        <v>11182.6</v>
      </c>
      <c r="AF43" s="39">
        <v>5173.54</v>
      </c>
      <c r="AG43" s="39">
        <f>SUM(AE43:AF43)</f>
        <v>16356.14</v>
      </c>
      <c r="AH43" s="39">
        <v>11605.82</v>
      </c>
      <c r="AI43" s="39">
        <v>5411.38</v>
      </c>
      <c r="AJ43" s="39">
        <f>SUM(AH43:AI43)</f>
        <v>17017.2</v>
      </c>
      <c r="AK43" s="39">
        <v>18762.91</v>
      </c>
      <c r="AL43" s="39">
        <v>5759.84</v>
      </c>
      <c r="AM43" s="39" t="s">
        <v>542</v>
      </c>
      <c r="AN43" s="39">
        <v>12867.9</v>
      </c>
      <c r="AO43" s="39">
        <v>6916.48</v>
      </c>
      <c r="AP43" s="40">
        <f>SUM(AN43:AO43)</f>
        <v>19784.379999999997</v>
      </c>
      <c r="AQ43" s="15" t="s">
        <v>543</v>
      </c>
    </row>
    <row r="44" spans="1:43" ht="36">
      <c r="A44" s="14" t="s">
        <v>325</v>
      </c>
      <c r="B44" s="13" t="s">
        <v>57</v>
      </c>
      <c r="C44" s="13" t="s">
        <v>35</v>
      </c>
      <c r="D44" s="13" t="s">
        <v>326</v>
      </c>
      <c r="E44" s="38">
        <v>40007</v>
      </c>
      <c r="F44" s="13" t="s">
        <v>327</v>
      </c>
      <c r="G44" s="44">
        <v>26674.94</v>
      </c>
      <c r="H44" s="44">
        <v>3778.69</v>
      </c>
      <c r="I44" s="44">
        <v>30453.63</v>
      </c>
      <c r="J44" s="44">
        <v>29604.86</v>
      </c>
      <c r="K44" s="44">
        <v>4104.24</v>
      </c>
      <c r="L44" s="44" t="s">
        <v>544</v>
      </c>
      <c r="M44" s="44">
        <v>29586</v>
      </c>
      <c r="N44" s="44">
        <v>3778.68</v>
      </c>
      <c r="O44" s="44" t="s">
        <v>545</v>
      </c>
      <c r="P44" s="44">
        <v>26678.49</v>
      </c>
      <c r="Q44" s="44">
        <v>3778.69</v>
      </c>
      <c r="R44" s="44">
        <v>30457.18</v>
      </c>
      <c r="S44" s="39">
        <v>26678.49</v>
      </c>
      <c r="T44" s="39">
        <v>3778.69</v>
      </c>
      <c r="U44" s="39">
        <v>30457.18</v>
      </c>
      <c r="V44" s="42">
        <v>26678.49</v>
      </c>
      <c r="W44" s="42">
        <v>3778.69</v>
      </c>
      <c r="X44" s="42">
        <v>30457.18</v>
      </c>
      <c r="Y44" s="39">
        <v>28150.72</v>
      </c>
      <c r="Z44" s="39">
        <v>3778.68</v>
      </c>
      <c r="AA44" s="39">
        <v>31929.4</v>
      </c>
      <c r="AB44" s="42">
        <v>26678.49</v>
      </c>
      <c r="AC44" s="42">
        <v>3778.69</v>
      </c>
      <c r="AD44" s="42">
        <v>30457.18</v>
      </c>
      <c r="AE44" s="42">
        <v>26678.49</v>
      </c>
      <c r="AF44" s="42">
        <v>3778.69</v>
      </c>
      <c r="AG44" s="42">
        <v>30457.18</v>
      </c>
      <c r="AH44" s="42">
        <v>28845.27</v>
      </c>
      <c r="AI44" s="42">
        <v>3778.69</v>
      </c>
      <c r="AJ44" s="42">
        <v>32623.96</v>
      </c>
      <c r="AK44" s="42">
        <v>26678.49</v>
      </c>
      <c r="AL44" s="42">
        <v>3778.69</v>
      </c>
      <c r="AM44" s="42">
        <v>30457.18</v>
      </c>
      <c r="AN44" s="39">
        <v>26678.49</v>
      </c>
      <c r="AO44" s="39">
        <v>3778.69</v>
      </c>
      <c r="AP44" s="40">
        <v>30457.18</v>
      </c>
      <c r="AQ44" s="21" t="s">
        <v>546</v>
      </c>
    </row>
    <row r="45" spans="1:43" ht="36">
      <c r="A45" s="14" t="s">
        <v>153</v>
      </c>
      <c r="B45" s="13" t="s">
        <v>155</v>
      </c>
      <c r="C45" s="13" t="s">
        <v>4</v>
      </c>
      <c r="D45" s="13" t="s">
        <v>170</v>
      </c>
      <c r="E45" s="38">
        <v>39022</v>
      </c>
      <c r="F45" s="13" t="s">
        <v>154</v>
      </c>
      <c r="G45" s="44">
        <v>1388.92</v>
      </c>
      <c r="H45" s="44">
        <v>186.11</v>
      </c>
      <c r="I45" s="44">
        <v>1575.03</v>
      </c>
      <c r="J45" s="44">
        <v>1421.54</v>
      </c>
      <c r="K45" s="44">
        <v>186.11</v>
      </c>
      <c r="L45" s="44">
        <v>1607.65</v>
      </c>
      <c r="M45" s="44">
        <v>1469.25</v>
      </c>
      <c r="N45" s="44">
        <v>192.09</v>
      </c>
      <c r="O45" s="44">
        <v>1661.34</v>
      </c>
      <c r="P45" s="44">
        <v>1424.42</v>
      </c>
      <c r="Q45" s="44">
        <v>192.09</v>
      </c>
      <c r="R45" s="44">
        <v>1616.51</v>
      </c>
      <c r="S45" s="44">
        <v>1430.32</v>
      </c>
      <c r="T45" s="44">
        <v>192.09</v>
      </c>
      <c r="U45" s="44">
        <f>SUM(S45:T45)</f>
        <v>1622.4099999999999</v>
      </c>
      <c r="V45" s="39">
        <v>1424.42</v>
      </c>
      <c r="W45" s="39">
        <v>192.09</v>
      </c>
      <c r="X45" s="39">
        <v>1616.51</v>
      </c>
      <c r="Y45" s="39">
        <v>1424.42</v>
      </c>
      <c r="Z45" s="39">
        <v>192.09</v>
      </c>
      <c r="AA45" s="39">
        <v>1616.51</v>
      </c>
      <c r="AB45" s="39">
        <v>1383.12</v>
      </c>
      <c r="AC45" s="39">
        <v>192.09</v>
      </c>
      <c r="AD45" s="39">
        <f>SUM(AB45:AC45)</f>
        <v>1575.2099999999998</v>
      </c>
      <c r="AE45" s="39">
        <v>1436.22</v>
      </c>
      <c r="AF45" s="39">
        <v>192.09</v>
      </c>
      <c r="AG45" s="39">
        <f>SUM(AE45:AF45)</f>
        <v>1628.31</v>
      </c>
      <c r="AH45" s="39">
        <v>1442.12</v>
      </c>
      <c r="AI45" s="39">
        <v>192.09</v>
      </c>
      <c r="AJ45" s="39">
        <f>SUM(AH45:AI45)</f>
        <v>1634.2099999999998</v>
      </c>
      <c r="AK45" s="39">
        <v>1424.42</v>
      </c>
      <c r="AL45" s="39">
        <v>192.09</v>
      </c>
      <c r="AM45" s="39">
        <f>SUM(AK45:AL45)</f>
        <v>1616.51</v>
      </c>
      <c r="AN45" s="39">
        <v>1371.32</v>
      </c>
      <c r="AO45" s="39">
        <v>192.09</v>
      </c>
      <c r="AP45" s="39">
        <f>SUM(AN45:AO45)</f>
        <v>1563.4099999999999</v>
      </c>
      <c r="AQ45" s="15" t="s">
        <v>547</v>
      </c>
    </row>
    <row r="46" spans="1:43" ht="24">
      <c r="A46" s="59" t="s">
        <v>285</v>
      </c>
      <c r="B46" s="13" t="s">
        <v>286</v>
      </c>
      <c r="C46" s="13" t="s">
        <v>14</v>
      </c>
      <c r="D46" s="13" t="s">
        <v>287</v>
      </c>
      <c r="E46" s="38">
        <v>41365</v>
      </c>
      <c r="F46" s="13" t="s">
        <v>288</v>
      </c>
      <c r="G46" s="39">
        <v>5610</v>
      </c>
      <c r="H46" s="42">
        <v>1928.4</v>
      </c>
      <c r="I46" s="39">
        <f>SUM(G46:H46)</f>
        <v>7538.4</v>
      </c>
      <c r="J46" s="44">
        <v>5610</v>
      </c>
      <c r="K46" s="44">
        <v>1988.01</v>
      </c>
      <c r="L46" s="44">
        <f>SUM(J46:K46)</f>
        <v>7598.01</v>
      </c>
      <c r="M46" s="44">
        <v>5610</v>
      </c>
      <c r="N46" s="44">
        <v>617.1</v>
      </c>
      <c r="O46" s="44">
        <f>SUM(M46:N46)</f>
        <v>6227.1</v>
      </c>
      <c r="P46" s="44">
        <v>5610</v>
      </c>
      <c r="Q46" s="44">
        <v>617.1</v>
      </c>
      <c r="R46" s="44">
        <f>SUM(P46:Q46)</f>
        <v>6227.1</v>
      </c>
      <c r="S46" s="44">
        <v>5935.95</v>
      </c>
      <c r="T46" s="44">
        <v>652.96</v>
      </c>
      <c r="U46" s="44">
        <f>SUM(S46:T46)</f>
        <v>6588.91</v>
      </c>
      <c r="V46" s="39">
        <v>5935.95</v>
      </c>
      <c r="W46" s="39">
        <v>3288.52</v>
      </c>
      <c r="X46" s="39">
        <f>SUM(V46:W46)</f>
        <v>9224.47</v>
      </c>
      <c r="Y46" s="39">
        <v>5935.95</v>
      </c>
      <c r="Z46" s="39">
        <v>652.96</v>
      </c>
      <c r="AA46" s="39">
        <f>SUM(Y46:Z46)</f>
        <v>6588.91</v>
      </c>
      <c r="AB46" s="39">
        <v>5935.95</v>
      </c>
      <c r="AC46" s="39">
        <v>652.96</v>
      </c>
      <c r="AD46" s="39">
        <f>SUM(AB46:AC46)</f>
        <v>6588.91</v>
      </c>
      <c r="AE46" s="39">
        <v>5935.95</v>
      </c>
      <c r="AF46" s="39">
        <v>652.96</v>
      </c>
      <c r="AG46" s="39">
        <f>SUM(AE46:AF46)</f>
        <v>6588.91</v>
      </c>
      <c r="AH46" s="39">
        <v>5935.95</v>
      </c>
      <c r="AI46" s="39">
        <v>652.96</v>
      </c>
      <c r="AJ46" s="39">
        <f>SUM(AH46:AI46)</f>
        <v>6588.91</v>
      </c>
      <c r="AK46" s="39">
        <v>5935.95</v>
      </c>
      <c r="AL46" s="39">
        <v>652.96</v>
      </c>
      <c r="AM46" s="39">
        <f>SUM(AK46:AL46)</f>
        <v>6588.91</v>
      </c>
      <c r="AN46" s="39">
        <v>5935.95</v>
      </c>
      <c r="AO46" s="39">
        <v>3240.59</v>
      </c>
      <c r="AP46" s="40">
        <f>SUM(AN46:AO46)</f>
        <v>9176.54</v>
      </c>
      <c r="AQ46" s="19" t="s">
        <v>539</v>
      </c>
    </row>
    <row r="47" spans="1:43" ht="12.75">
      <c r="A47" s="14" t="s">
        <v>96</v>
      </c>
      <c r="B47" s="18" t="s">
        <v>62</v>
      </c>
      <c r="C47" s="13" t="s">
        <v>44</v>
      </c>
      <c r="D47" s="13" t="s">
        <v>94</v>
      </c>
      <c r="E47" s="38">
        <v>41426</v>
      </c>
      <c r="F47" s="42" t="s">
        <v>95</v>
      </c>
      <c r="G47" s="39">
        <v>7705.21</v>
      </c>
      <c r="H47" s="42">
        <v>6422.47</v>
      </c>
      <c r="I47" s="39">
        <v>14127.68</v>
      </c>
      <c r="J47" s="44">
        <v>7705.21</v>
      </c>
      <c r="K47" s="42">
        <v>6380.55</v>
      </c>
      <c r="L47" s="44">
        <v>14085.76</v>
      </c>
      <c r="M47" s="44">
        <v>10405.1</v>
      </c>
      <c r="N47" s="44">
        <v>8617.48</v>
      </c>
      <c r="O47" s="44">
        <v>19022.58</v>
      </c>
      <c r="P47" s="44">
        <v>8155.2</v>
      </c>
      <c r="Q47" s="44">
        <v>6849.96</v>
      </c>
      <c r="R47" s="44">
        <f>SUM(P47:Q47)</f>
        <v>15005.16</v>
      </c>
      <c r="S47" s="44">
        <v>8567.35</v>
      </c>
      <c r="T47" s="44">
        <v>7114.8</v>
      </c>
      <c r="U47" s="44">
        <v>15682.15</v>
      </c>
      <c r="V47" s="39">
        <v>8578.08</v>
      </c>
      <c r="W47" s="39">
        <v>7120.2</v>
      </c>
      <c r="X47" s="39">
        <v>15698.7</v>
      </c>
      <c r="Y47" s="39">
        <v>8578.08</v>
      </c>
      <c r="Z47" s="39">
        <v>7120.2</v>
      </c>
      <c r="AA47" s="39">
        <v>15698.7</v>
      </c>
      <c r="AB47" s="39">
        <v>8578.08</v>
      </c>
      <c r="AC47" s="39">
        <v>7120.2</v>
      </c>
      <c r="AD47" s="39">
        <v>15698.7</v>
      </c>
      <c r="AE47" s="39">
        <v>8578.08</v>
      </c>
      <c r="AF47" s="39">
        <v>7120.2</v>
      </c>
      <c r="AG47" s="39">
        <v>15698.7</v>
      </c>
      <c r="AH47" s="39">
        <v>8578.08</v>
      </c>
      <c r="AI47" s="39">
        <v>7120.2</v>
      </c>
      <c r="AJ47" s="39">
        <v>15698.7</v>
      </c>
      <c r="AK47" s="39">
        <v>8578.08</v>
      </c>
      <c r="AL47" s="39">
        <v>7120.2</v>
      </c>
      <c r="AM47" s="39">
        <v>15698.7</v>
      </c>
      <c r="AN47" s="39">
        <v>9239.56</v>
      </c>
      <c r="AO47" s="39">
        <v>7203.74</v>
      </c>
      <c r="AP47" s="39">
        <f>SUM(AN47:AO47)</f>
        <v>16443.3</v>
      </c>
      <c r="AQ47" s="60" t="s">
        <v>539</v>
      </c>
    </row>
    <row r="48" spans="1:43" ht="24">
      <c r="A48" s="14" t="s">
        <v>336</v>
      </c>
      <c r="B48" s="13" t="s">
        <v>337</v>
      </c>
      <c r="C48" s="13" t="s">
        <v>45</v>
      </c>
      <c r="D48" s="13" t="s">
        <v>338</v>
      </c>
      <c r="E48" s="38">
        <v>41936</v>
      </c>
      <c r="F48" s="13" t="s">
        <v>339</v>
      </c>
      <c r="G48" s="39" t="s">
        <v>141</v>
      </c>
      <c r="H48" s="42" t="s">
        <v>141</v>
      </c>
      <c r="I48" s="42" t="s">
        <v>141</v>
      </c>
      <c r="J48" s="39" t="s">
        <v>141</v>
      </c>
      <c r="K48" s="42" t="s">
        <v>141</v>
      </c>
      <c r="L48" s="42" t="s">
        <v>141</v>
      </c>
      <c r="M48" s="39" t="s">
        <v>141</v>
      </c>
      <c r="N48" s="42" t="s">
        <v>141</v>
      </c>
      <c r="O48" s="42" t="s">
        <v>141</v>
      </c>
      <c r="P48" s="39" t="s">
        <v>141</v>
      </c>
      <c r="Q48" s="42" t="s">
        <v>141</v>
      </c>
      <c r="R48" s="42" t="s">
        <v>141</v>
      </c>
      <c r="S48" s="39" t="s">
        <v>141</v>
      </c>
      <c r="T48" s="42" t="s">
        <v>141</v>
      </c>
      <c r="U48" s="42" t="s">
        <v>141</v>
      </c>
      <c r="V48" s="39" t="s">
        <v>141</v>
      </c>
      <c r="W48" s="42" t="s">
        <v>141</v>
      </c>
      <c r="X48" s="42" t="s">
        <v>141</v>
      </c>
      <c r="Y48" s="39" t="s">
        <v>141</v>
      </c>
      <c r="Z48" s="42" t="s">
        <v>141</v>
      </c>
      <c r="AA48" s="42" t="s">
        <v>141</v>
      </c>
      <c r="AB48" s="39" t="s">
        <v>141</v>
      </c>
      <c r="AC48" s="42" t="s">
        <v>141</v>
      </c>
      <c r="AD48" s="42" t="s">
        <v>141</v>
      </c>
      <c r="AE48" s="39" t="s">
        <v>141</v>
      </c>
      <c r="AF48" s="42" t="s">
        <v>141</v>
      </c>
      <c r="AG48" s="42" t="s">
        <v>141</v>
      </c>
      <c r="AH48" s="39">
        <v>730.54</v>
      </c>
      <c r="AI48" s="42">
        <v>103.5</v>
      </c>
      <c r="AJ48" s="42">
        <f>SUM(AH48:AI48)</f>
        <v>834.04</v>
      </c>
      <c r="AK48" s="39">
        <v>4009.34</v>
      </c>
      <c r="AL48" s="42">
        <v>481.63</v>
      </c>
      <c r="AM48" s="42">
        <f>SUM(AK48:AL48)</f>
        <v>4490.97</v>
      </c>
      <c r="AN48" s="39">
        <v>4750.21</v>
      </c>
      <c r="AO48" s="42">
        <v>668.75</v>
      </c>
      <c r="AP48" s="42">
        <v>5418.96</v>
      </c>
      <c r="AQ48" s="16" t="s">
        <v>548</v>
      </c>
    </row>
    <row r="49" spans="1:43" ht="24">
      <c r="A49" s="14" t="s">
        <v>259</v>
      </c>
      <c r="B49" s="13" t="s">
        <v>256</v>
      </c>
      <c r="C49" s="13" t="s">
        <v>37</v>
      </c>
      <c r="D49" s="13" t="s">
        <v>257</v>
      </c>
      <c r="E49" s="38">
        <v>40291</v>
      </c>
      <c r="F49" s="13" t="s">
        <v>258</v>
      </c>
      <c r="G49" s="39">
        <v>4306.43</v>
      </c>
      <c r="H49" s="42">
        <v>593.81</v>
      </c>
      <c r="I49" s="42">
        <v>4900.24</v>
      </c>
      <c r="J49" s="39">
        <v>4379.23</v>
      </c>
      <c r="K49" s="42">
        <v>593.81</v>
      </c>
      <c r="L49" s="42">
        <v>4973.04</v>
      </c>
      <c r="M49" s="39">
        <v>4429.36</v>
      </c>
      <c r="N49" s="42">
        <v>593.81</v>
      </c>
      <c r="O49" s="42">
        <v>5023.17</v>
      </c>
      <c r="P49" s="39">
        <v>4311.76</v>
      </c>
      <c r="Q49" s="42">
        <v>593.81</v>
      </c>
      <c r="R49" s="42">
        <f>SUM(P49:Q49)</f>
        <v>4905.57</v>
      </c>
      <c r="S49" s="39">
        <v>5995.03</v>
      </c>
      <c r="T49" s="42">
        <v>833.02</v>
      </c>
      <c r="U49" s="42">
        <v>6828.05</v>
      </c>
      <c r="V49" s="39">
        <v>5950.62</v>
      </c>
      <c r="W49" s="42">
        <v>833.02</v>
      </c>
      <c r="X49" s="42">
        <f>SUM(V49:W49)</f>
        <v>6783.639999999999</v>
      </c>
      <c r="Y49" s="39">
        <v>5950.62</v>
      </c>
      <c r="Z49" s="42">
        <v>833.02</v>
      </c>
      <c r="AA49" s="42">
        <f>SUM(Y49:Z49)</f>
        <v>6783.639999999999</v>
      </c>
      <c r="AB49" s="39">
        <v>5950.62</v>
      </c>
      <c r="AC49" s="42">
        <v>833.02</v>
      </c>
      <c r="AD49" s="42">
        <f>SUM(AB49:AC49)</f>
        <v>6783.639999999999</v>
      </c>
      <c r="AE49" s="39">
        <v>5950.62</v>
      </c>
      <c r="AF49" s="42">
        <v>833.02</v>
      </c>
      <c r="AG49" s="42">
        <f>SUM(AE49:AF49)</f>
        <v>6783.639999999999</v>
      </c>
      <c r="AH49" s="39">
        <v>5950.62</v>
      </c>
      <c r="AI49" s="42">
        <v>833.02</v>
      </c>
      <c r="AJ49" s="42">
        <f>SUM(AH49:AI49)</f>
        <v>6783.639999999999</v>
      </c>
      <c r="AK49" s="39">
        <v>6351.92</v>
      </c>
      <c r="AL49" s="42">
        <v>890.06</v>
      </c>
      <c r="AM49" s="42">
        <v>7241.98</v>
      </c>
      <c r="AN49" s="39">
        <v>6351.92</v>
      </c>
      <c r="AO49" s="42">
        <v>890.06</v>
      </c>
      <c r="AP49" s="42">
        <v>7241.98</v>
      </c>
      <c r="AQ49" s="15" t="s">
        <v>549</v>
      </c>
    </row>
    <row r="50" spans="1:43" ht="12.75">
      <c r="A50" s="14" t="s">
        <v>7</v>
      </c>
      <c r="B50" s="13" t="s">
        <v>133</v>
      </c>
      <c r="C50" s="13" t="s">
        <v>8</v>
      </c>
      <c r="D50" s="13" t="s">
        <v>172</v>
      </c>
      <c r="E50" s="38">
        <v>39958</v>
      </c>
      <c r="F50" s="13" t="s">
        <v>58</v>
      </c>
      <c r="G50" s="39">
        <v>5658.49</v>
      </c>
      <c r="H50" s="42">
        <v>1162.81</v>
      </c>
      <c r="I50" s="42">
        <f>SUM(G50:H50)</f>
        <v>6821.299999999999</v>
      </c>
      <c r="J50" s="39">
        <v>5658.49</v>
      </c>
      <c r="K50" s="42">
        <v>1162.81</v>
      </c>
      <c r="L50" s="42">
        <f>SUM(J50:K50)</f>
        <v>6821.299999999999</v>
      </c>
      <c r="M50" s="39">
        <v>5658.49</v>
      </c>
      <c r="N50" s="42">
        <v>1162.81</v>
      </c>
      <c r="O50" s="42">
        <f>SUM(M50:N50)</f>
        <v>6821.299999999999</v>
      </c>
      <c r="P50" s="39">
        <v>5658.49</v>
      </c>
      <c r="Q50" s="42">
        <v>1162.81</v>
      </c>
      <c r="R50" s="42">
        <f>SUM(P50:Q50)</f>
        <v>6821.299999999999</v>
      </c>
      <c r="S50" s="39">
        <v>5658.49</v>
      </c>
      <c r="T50" s="42">
        <v>1162.81</v>
      </c>
      <c r="U50" s="42">
        <v>6821.3</v>
      </c>
      <c r="V50" s="39">
        <v>8301.23</v>
      </c>
      <c r="W50" s="42">
        <v>1162.81</v>
      </c>
      <c r="X50" s="42">
        <v>9464.04</v>
      </c>
      <c r="Y50" s="39">
        <v>5658.49</v>
      </c>
      <c r="Z50" s="42">
        <v>1162.81</v>
      </c>
      <c r="AA50" s="42">
        <v>6821.3</v>
      </c>
      <c r="AB50" s="39">
        <v>5658.49</v>
      </c>
      <c r="AC50" s="42">
        <v>1162.81</v>
      </c>
      <c r="AD50" s="42">
        <v>6821.3</v>
      </c>
      <c r="AE50" s="39">
        <v>5658.49</v>
      </c>
      <c r="AF50" s="42">
        <v>1162.81</v>
      </c>
      <c r="AG50" s="42">
        <v>6821.3</v>
      </c>
      <c r="AH50" s="39">
        <v>5658.49</v>
      </c>
      <c r="AI50" s="42">
        <v>1162.81</v>
      </c>
      <c r="AJ50" s="42">
        <v>6821.3</v>
      </c>
      <c r="AK50" s="39">
        <v>8301.24</v>
      </c>
      <c r="AL50" s="42">
        <v>2325.62</v>
      </c>
      <c r="AM50" s="42">
        <f>SUM(AK50:AL50)</f>
        <v>10626.86</v>
      </c>
      <c r="AN50" s="39">
        <v>5658.49</v>
      </c>
      <c r="AO50" s="42">
        <v>1162.81</v>
      </c>
      <c r="AP50" s="42">
        <v>6821.3</v>
      </c>
      <c r="AQ50" s="15" t="s">
        <v>550</v>
      </c>
    </row>
    <row r="51" spans="1:43" ht="24">
      <c r="A51" s="14" t="s">
        <v>246</v>
      </c>
      <c r="B51" s="13" t="s">
        <v>62</v>
      </c>
      <c r="C51" s="13" t="s">
        <v>91</v>
      </c>
      <c r="D51" s="13" t="s">
        <v>247</v>
      </c>
      <c r="E51" s="38">
        <v>41498</v>
      </c>
      <c r="F51" s="13" t="s">
        <v>248</v>
      </c>
      <c r="G51" s="39">
        <v>10229.1</v>
      </c>
      <c r="H51" s="42">
        <v>5276.13</v>
      </c>
      <c r="I51" s="42">
        <f>SUM(G51:H51)</f>
        <v>15505.23</v>
      </c>
      <c r="J51" s="39">
        <v>10247.36</v>
      </c>
      <c r="K51" s="42">
        <v>5276.13</v>
      </c>
      <c r="L51" s="42">
        <f>SUM(J51:K51)</f>
        <v>15523.490000000002</v>
      </c>
      <c r="M51" s="39">
        <v>12705.87</v>
      </c>
      <c r="N51" s="42">
        <v>9187.6</v>
      </c>
      <c r="O51" s="42">
        <v>21893.47</v>
      </c>
      <c r="P51" s="39">
        <v>9412.74</v>
      </c>
      <c r="Q51" s="42">
        <v>6907.9</v>
      </c>
      <c r="R51" s="42">
        <v>16320.64</v>
      </c>
      <c r="S51" s="39">
        <v>9888.45</v>
      </c>
      <c r="T51" s="42">
        <v>7317.85</v>
      </c>
      <c r="U51" s="42">
        <v>17206.3</v>
      </c>
      <c r="V51" s="39">
        <v>9900.83</v>
      </c>
      <c r="W51" s="42">
        <v>7323.85</v>
      </c>
      <c r="X51" s="42">
        <v>17224.68</v>
      </c>
      <c r="Y51" s="39">
        <v>9900.83</v>
      </c>
      <c r="Z51" s="42">
        <v>7323.85</v>
      </c>
      <c r="AA51" s="42">
        <v>17224.68</v>
      </c>
      <c r="AB51" s="39">
        <v>9900.83</v>
      </c>
      <c r="AC51" s="42">
        <v>7323.85</v>
      </c>
      <c r="AD51" s="42">
        <v>17224.68</v>
      </c>
      <c r="AE51" s="39">
        <v>9900.83</v>
      </c>
      <c r="AF51" s="42">
        <v>7323.85</v>
      </c>
      <c r="AG51" s="42">
        <v>17224.68</v>
      </c>
      <c r="AH51" s="39">
        <v>9900.85</v>
      </c>
      <c r="AI51" s="42">
        <v>7323.85</v>
      </c>
      <c r="AJ51" s="42">
        <f>SUM(AH51:AI51)</f>
        <v>17224.7</v>
      </c>
      <c r="AK51" s="39">
        <v>9900.85</v>
      </c>
      <c r="AL51" s="42">
        <v>7323.85</v>
      </c>
      <c r="AM51" s="42">
        <f>SUM(AK51:AL51)</f>
        <v>17224.7</v>
      </c>
      <c r="AN51" s="39">
        <v>10005.51</v>
      </c>
      <c r="AO51" s="42">
        <v>7357.37</v>
      </c>
      <c r="AP51" s="42">
        <v>17362.88</v>
      </c>
      <c r="AQ51" s="16" t="s">
        <v>550</v>
      </c>
    </row>
    <row r="52" spans="1:43" ht="24">
      <c r="A52" s="14" t="s">
        <v>328</v>
      </c>
      <c r="B52" s="47" t="s">
        <v>329</v>
      </c>
      <c r="C52" s="13" t="s">
        <v>14</v>
      </c>
      <c r="D52" s="13" t="s">
        <v>330</v>
      </c>
      <c r="E52" s="38">
        <v>41334</v>
      </c>
      <c r="F52" s="47" t="s">
        <v>331</v>
      </c>
      <c r="G52" s="42">
        <v>2138.31</v>
      </c>
      <c r="H52" s="42">
        <v>331.33</v>
      </c>
      <c r="I52" s="42">
        <v>2469.64</v>
      </c>
      <c r="J52" s="42">
        <v>534.59</v>
      </c>
      <c r="K52" s="58">
        <v>102.43</v>
      </c>
      <c r="L52" s="42">
        <f>SUM(J52:K52)</f>
        <v>637.02</v>
      </c>
      <c r="M52" s="42" t="s">
        <v>141</v>
      </c>
      <c r="N52" s="42" t="s">
        <v>141</v>
      </c>
      <c r="O52" s="42" t="s">
        <v>141</v>
      </c>
      <c r="P52" s="42" t="s">
        <v>141</v>
      </c>
      <c r="Q52" s="42" t="s">
        <v>141</v>
      </c>
      <c r="R52" s="42" t="s">
        <v>141</v>
      </c>
      <c r="S52" s="42" t="s">
        <v>141</v>
      </c>
      <c r="T52" s="42" t="s">
        <v>141</v>
      </c>
      <c r="U52" s="42" t="s">
        <v>141</v>
      </c>
      <c r="V52" s="42" t="s">
        <v>141</v>
      </c>
      <c r="W52" s="42" t="s">
        <v>141</v>
      </c>
      <c r="X52" s="42" t="s">
        <v>141</v>
      </c>
      <c r="Y52" s="42" t="s">
        <v>141</v>
      </c>
      <c r="Z52" s="42" t="s">
        <v>141</v>
      </c>
      <c r="AA52" s="42" t="s">
        <v>141</v>
      </c>
      <c r="AB52" s="42" t="s">
        <v>141</v>
      </c>
      <c r="AC52" s="42" t="s">
        <v>141</v>
      </c>
      <c r="AD52" s="42" t="s">
        <v>141</v>
      </c>
      <c r="AE52" s="42" t="s">
        <v>141</v>
      </c>
      <c r="AF52" s="42" t="s">
        <v>141</v>
      </c>
      <c r="AG52" s="42" t="s">
        <v>141</v>
      </c>
      <c r="AH52" s="42" t="s">
        <v>141</v>
      </c>
      <c r="AI52" s="42" t="s">
        <v>141</v>
      </c>
      <c r="AJ52" s="42" t="s">
        <v>141</v>
      </c>
      <c r="AK52" s="42" t="s">
        <v>141</v>
      </c>
      <c r="AL52" s="42" t="s">
        <v>141</v>
      </c>
      <c r="AM52" s="42" t="s">
        <v>141</v>
      </c>
      <c r="AN52" s="42" t="s">
        <v>141</v>
      </c>
      <c r="AO52" s="42" t="s">
        <v>141</v>
      </c>
      <c r="AP52" s="43" t="s">
        <v>141</v>
      </c>
      <c r="AQ52" s="15" t="s">
        <v>551</v>
      </c>
    </row>
    <row r="53" spans="1:43" ht="24">
      <c r="A53" s="14" t="s">
        <v>290</v>
      </c>
      <c r="B53" s="13" t="s">
        <v>213</v>
      </c>
      <c r="C53" s="13" t="s">
        <v>4</v>
      </c>
      <c r="D53" s="13" t="s">
        <v>291</v>
      </c>
      <c r="E53" s="61">
        <v>36425</v>
      </c>
      <c r="F53" s="47" t="s">
        <v>292</v>
      </c>
      <c r="G53" s="42">
        <v>2089.99</v>
      </c>
      <c r="H53" s="42">
        <v>281.32</v>
      </c>
      <c r="I53" s="42">
        <v>2371.31</v>
      </c>
      <c r="J53" s="42" t="s">
        <v>141</v>
      </c>
      <c r="K53" s="42" t="s">
        <v>141</v>
      </c>
      <c r="L53" s="42" t="s">
        <v>141</v>
      </c>
      <c r="M53" s="42" t="s">
        <v>141</v>
      </c>
      <c r="N53" s="42" t="s">
        <v>141</v>
      </c>
      <c r="O53" s="42" t="s">
        <v>141</v>
      </c>
      <c r="P53" s="42" t="s">
        <v>141</v>
      </c>
      <c r="Q53" s="42" t="s">
        <v>141</v>
      </c>
      <c r="R53" s="42" t="s">
        <v>141</v>
      </c>
      <c r="S53" s="42" t="s">
        <v>141</v>
      </c>
      <c r="T53" s="42" t="s">
        <v>141</v>
      </c>
      <c r="U53" s="42" t="s">
        <v>141</v>
      </c>
      <c r="V53" s="42" t="s">
        <v>141</v>
      </c>
      <c r="W53" s="42" t="s">
        <v>141</v>
      </c>
      <c r="X53" s="42" t="s">
        <v>141</v>
      </c>
      <c r="Y53" s="42" t="s">
        <v>141</v>
      </c>
      <c r="Z53" s="42" t="s">
        <v>141</v>
      </c>
      <c r="AA53" s="42" t="s">
        <v>141</v>
      </c>
      <c r="AB53" s="42" t="s">
        <v>141</v>
      </c>
      <c r="AC53" s="42" t="s">
        <v>141</v>
      </c>
      <c r="AD53" s="42" t="s">
        <v>141</v>
      </c>
      <c r="AE53" s="42" t="s">
        <v>141</v>
      </c>
      <c r="AF53" s="42" t="s">
        <v>141</v>
      </c>
      <c r="AG53" s="42" t="s">
        <v>141</v>
      </c>
      <c r="AH53" s="42" t="s">
        <v>141</v>
      </c>
      <c r="AI53" s="42" t="s">
        <v>141</v>
      </c>
      <c r="AJ53" s="42" t="s">
        <v>141</v>
      </c>
      <c r="AK53" s="42" t="s">
        <v>141</v>
      </c>
      <c r="AL53" s="42" t="s">
        <v>141</v>
      </c>
      <c r="AM53" s="42" t="s">
        <v>141</v>
      </c>
      <c r="AN53" s="42" t="s">
        <v>141</v>
      </c>
      <c r="AO53" s="42" t="s">
        <v>141</v>
      </c>
      <c r="AP53" s="42" t="s">
        <v>141</v>
      </c>
      <c r="AQ53" s="15" t="s">
        <v>552</v>
      </c>
    </row>
    <row r="54" spans="1:43" ht="24">
      <c r="A54" s="14" t="s">
        <v>9</v>
      </c>
      <c r="B54" s="13" t="s">
        <v>10</v>
      </c>
      <c r="C54" s="13" t="s">
        <v>11</v>
      </c>
      <c r="D54" s="13" t="s">
        <v>100</v>
      </c>
      <c r="E54" s="61">
        <v>38657</v>
      </c>
      <c r="F54" s="47" t="s">
        <v>46</v>
      </c>
      <c r="G54" s="44">
        <v>7179.36</v>
      </c>
      <c r="H54" s="44">
        <v>8006.34</v>
      </c>
      <c r="I54" s="44">
        <f>SUM(G54:H54)</f>
        <v>15185.7</v>
      </c>
      <c r="J54" s="44">
        <v>19275.92</v>
      </c>
      <c r="K54" s="44">
        <v>7886.34</v>
      </c>
      <c r="L54" s="44">
        <f>SUM(J54:K54)</f>
        <v>27162.26</v>
      </c>
      <c r="M54" s="42">
        <v>7179.36</v>
      </c>
      <c r="N54" s="42">
        <v>7886.34</v>
      </c>
      <c r="O54" s="42">
        <v>15065.7</v>
      </c>
      <c r="P54" s="42">
        <v>7179.36</v>
      </c>
      <c r="Q54" s="42">
        <v>7886.34</v>
      </c>
      <c r="R54" s="42">
        <v>15065.7</v>
      </c>
      <c r="S54" s="42">
        <v>7179.36</v>
      </c>
      <c r="T54" s="42">
        <v>8178.98</v>
      </c>
      <c r="U54" s="42">
        <f>SUM(S54:T54)</f>
        <v>15358.34</v>
      </c>
      <c r="V54" s="42">
        <v>9980.18</v>
      </c>
      <c r="W54" s="42">
        <v>9333.3</v>
      </c>
      <c r="X54" s="42">
        <v>19313.48</v>
      </c>
      <c r="Y54" s="42">
        <v>8235.32</v>
      </c>
      <c r="Z54" s="42">
        <v>7538.35</v>
      </c>
      <c r="AA54" s="42">
        <v>15773.67</v>
      </c>
      <c r="AB54" s="42">
        <v>8235.32</v>
      </c>
      <c r="AC54" s="42">
        <v>7538.35</v>
      </c>
      <c r="AD54" s="42">
        <v>15773.67</v>
      </c>
      <c r="AE54" s="42">
        <v>8315.31</v>
      </c>
      <c r="AF54" s="42">
        <v>7538.35</v>
      </c>
      <c r="AG54" s="42">
        <v>15853.66</v>
      </c>
      <c r="AH54" s="42">
        <v>16177.35</v>
      </c>
      <c r="AI54" s="42">
        <v>9594.15</v>
      </c>
      <c r="AJ54" s="42">
        <v>25771.5</v>
      </c>
      <c r="AK54" s="42">
        <v>8179.1</v>
      </c>
      <c r="AL54" s="42">
        <v>9145.71</v>
      </c>
      <c r="AM54" s="42">
        <f>SUM(AK54:AL54)</f>
        <v>17324.809999999998</v>
      </c>
      <c r="AN54" s="42">
        <v>0</v>
      </c>
      <c r="AO54" s="42">
        <v>1514.32</v>
      </c>
      <c r="AP54" s="43">
        <f>SUM(AN54:AO54)</f>
        <v>1514.32</v>
      </c>
      <c r="AQ54" s="15" t="s">
        <v>553</v>
      </c>
    </row>
    <row r="55" spans="1:43" ht="12.75">
      <c r="A55" s="14" t="s">
        <v>314</v>
      </c>
      <c r="B55" s="13" t="s">
        <v>315</v>
      </c>
      <c r="C55" s="13" t="s">
        <v>4</v>
      </c>
      <c r="D55" s="13" t="s">
        <v>316</v>
      </c>
      <c r="E55" s="61">
        <v>41641</v>
      </c>
      <c r="F55" s="44" t="s">
        <v>317</v>
      </c>
      <c r="G55" s="44">
        <v>6854.05</v>
      </c>
      <c r="H55" s="42">
        <v>701.23</v>
      </c>
      <c r="I55" s="44">
        <f>SUM(G55:H55)</f>
        <v>7555.280000000001</v>
      </c>
      <c r="J55" s="44">
        <v>5110.69</v>
      </c>
      <c r="K55" s="44">
        <v>704.34</v>
      </c>
      <c r="L55" s="44">
        <f>SUM(J55:K55)</f>
        <v>5815.03</v>
      </c>
      <c r="M55" s="42">
        <v>5087.95</v>
      </c>
      <c r="N55" s="42">
        <v>704.34</v>
      </c>
      <c r="O55" s="42">
        <f>SUM(M55:N55)</f>
        <v>5792.29</v>
      </c>
      <c r="P55" s="42">
        <v>5035.59</v>
      </c>
      <c r="Q55" s="42">
        <v>676.78</v>
      </c>
      <c r="R55" s="42">
        <f>SUM(P55:Q55)</f>
        <v>5712.37</v>
      </c>
      <c r="S55" s="42">
        <v>5235.53</v>
      </c>
      <c r="T55" s="42">
        <v>676.78</v>
      </c>
      <c r="U55" s="42">
        <f>SUM(S55:T55)</f>
        <v>5912.3099999999995</v>
      </c>
      <c r="V55" s="42">
        <v>5235.53</v>
      </c>
      <c r="W55" s="42">
        <v>1001.26</v>
      </c>
      <c r="X55" s="42">
        <f>SUM(V55:W55)</f>
        <v>6236.79</v>
      </c>
      <c r="Y55" s="42">
        <v>5235.53</v>
      </c>
      <c r="Z55" s="42">
        <v>1001.26</v>
      </c>
      <c r="AA55" s="42">
        <f>SUM(Y55:Z55)</f>
        <v>6236.79</v>
      </c>
      <c r="AB55" s="42">
        <v>5235.53</v>
      </c>
      <c r="AC55" s="42">
        <v>1001.26</v>
      </c>
      <c r="AD55" s="42">
        <f>SUM(AB55:AC55)</f>
        <v>6236.79</v>
      </c>
      <c r="AE55" s="42">
        <v>5235.53</v>
      </c>
      <c r="AF55" s="42">
        <v>1001.26</v>
      </c>
      <c r="AG55" s="42">
        <f>SUM(AE55:AF55)</f>
        <v>6236.79</v>
      </c>
      <c r="AH55" s="42">
        <v>5345.61</v>
      </c>
      <c r="AI55" s="42">
        <v>1025.03</v>
      </c>
      <c r="AJ55" s="42">
        <f>SUM(AH55:AI55)</f>
        <v>6370.639999999999</v>
      </c>
      <c r="AK55" s="42">
        <v>5345.61</v>
      </c>
      <c r="AL55" s="42">
        <v>1025.03</v>
      </c>
      <c r="AM55" s="42">
        <f>SUM(AK55:AL55)</f>
        <v>6370.639999999999</v>
      </c>
      <c r="AN55" s="42">
        <v>10328.64</v>
      </c>
      <c r="AO55" s="42">
        <v>2050.06</v>
      </c>
      <c r="AP55" s="43">
        <f>SUM(AN55:AO55)</f>
        <v>12378.699999999999</v>
      </c>
      <c r="AQ55" s="15" t="s">
        <v>553</v>
      </c>
    </row>
    <row r="56" spans="1:43" ht="24">
      <c r="A56" s="14" t="s">
        <v>79</v>
      </c>
      <c r="B56" s="13" t="s">
        <v>134</v>
      </c>
      <c r="C56" s="13" t="s">
        <v>14</v>
      </c>
      <c r="D56" s="13" t="s">
        <v>101</v>
      </c>
      <c r="E56" s="61">
        <v>40567</v>
      </c>
      <c r="F56" s="47" t="s">
        <v>80</v>
      </c>
      <c r="G56" s="44">
        <v>2435.16</v>
      </c>
      <c r="H56" s="44">
        <v>591.68</v>
      </c>
      <c r="I56" s="44">
        <v>3026.84</v>
      </c>
      <c r="J56" s="44">
        <v>2435.16</v>
      </c>
      <c r="K56" s="44">
        <v>591.68</v>
      </c>
      <c r="L56" s="44">
        <v>3026.84</v>
      </c>
      <c r="M56" s="42">
        <v>2435.16</v>
      </c>
      <c r="N56" s="42">
        <v>591.68</v>
      </c>
      <c r="O56" s="42">
        <v>3026.84</v>
      </c>
      <c r="P56" s="42">
        <v>2435.16</v>
      </c>
      <c r="Q56" s="42">
        <v>591.68</v>
      </c>
      <c r="R56" s="42">
        <v>3026.84</v>
      </c>
      <c r="S56" s="42">
        <v>2435.16</v>
      </c>
      <c r="T56" s="42">
        <v>516.85</v>
      </c>
      <c r="U56" s="42">
        <f>SUM(S56:T56)</f>
        <v>2952.0099999999998</v>
      </c>
      <c r="V56" s="42">
        <v>2904.13</v>
      </c>
      <c r="W56" s="42">
        <v>609.88</v>
      </c>
      <c r="X56" s="42">
        <f>SUM(V56:W56)</f>
        <v>3514.01</v>
      </c>
      <c r="Y56" s="42">
        <v>2591.49</v>
      </c>
      <c r="Z56" s="42">
        <v>547.86</v>
      </c>
      <c r="AA56" s="42">
        <f>SUM(Y56:Z56)</f>
        <v>3139.35</v>
      </c>
      <c r="AB56" s="42">
        <v>2591.49</v>
      </c>
      <c r="AC56" s="42">
        <v>547.86</v>
      </c>
      <c r="AD56" s="42">
        <f>SUM(AB56:AC56)</f>
        <v>3139.35</v>
      </c>
      <c r="AE56" s="42">
        <v>2591.49</v>
      </c>
      <c r="AF56" s="42">
        <v>547.86</v>
      </c>
      <c r="AG56" s="42">
        <f>SUM(AE56:AF56)</f>
        <v>3139.35</v>
      </c>
      <c r="AH56" s="42">
        <v>2591.49</v>
      </c>
      <c r="AI56" s="42">
        <v>547.86</v>
      </c>
      <c r="AJ56" s="42">
        <f>SUM(AH56:AI56)</f>
        <v>3139.35</v>
      </c>
      <c r="AK56" s="42">
        <v>2591.49</v>
      </c>
      <c r="AL56" s="42">
        <v>547.86</v>
      </c>
      <c r="AM56" s="42">
        <f>SUM(AK56:AL56)</f>
        <v>3139.35</v>
      </c>
      <c r="AN56" s="42">
        <v>2591.49</v>
      </c>
      <c r="AO56" s="42">
        <v>547.86</v>
      </c>
      <c r="AP56" s="43">
        <f>SUM(AN56:AO56)</f>
        <v>3139.35</v>
      </c>
      <c r="AQ56" s="15" t="s">
        <v>553</v>
      </c>
    </row>
    <row r="57" spans="1:43" ht="24">
      <c r="A57" s="14" t="s">
        <v>83</v>
      </c>
      <c r="B57" s="13" t="s">
        <v>139</v>
      </c>
      <c r="C57" s="13" t="s">
        <v>14</v>
      </c>
      <c r="D57" s="13" t="s">
        <v>102</v>
      </c>
      <c r="E57" s="38">
        <v>41334</v>
      </c>
      <c r="F57" s="13" t="s">
        <v>84</v>
      </c>
      <c r="G57" s="39">
        <v>2962.42</v>
      </c>
      <c r="H57" s="39">
        <v>837.51</v>
      </c>
      <c r="I57" s="39">
        <v>3799.93</v>
      </c>
      <c r="J57" s="39">
        <v>2210.99</v>
      </c>
      <c r="K57" s="39">
        <v>667.68</v>
      </c>
      <c r="L57" s="39">
        <v>2878.67</v>
      </c>
      <c r="M57" s="39">
        <v>2254.49</v>
      </c>
      <c r="N57" s="39">
        <v>677.52</v>
      </c>
      <c r="O57" s="39">
        <v>2932.01</v>
      </c>
      <c r="P57" s="39">
        <v>2254.49</v>
      </c>
      <c r="Q57" s="39">
        <v>677.52</v>
      </c>
      <c r="R57" s="39">
        <v>2932.01</v>
      </c>
      <c r="S57" s="39">
        <v>2364.96</v>
      </c>
      <c r="T57" s="39">
        <v>730.48</v>
      </c>
      <c r="U57" s="39">
        <f>SUM(S57:T57)</f>
        <v>3095.44</v>
      </c>
      <c r="V57" s="39">
        <v>2364.96</v>
      </c>
      <c r="W57" s="39">
        <v>730.48</v>
      </c>
      <c r="X57" s="39">
        <f>SUM(V57:W57)</f>
        <v>3095.44</v>
      </c>
      <c r="Y57" s="39">
        <v>2364.96</v>
      </c>
      <c r="Z57" s="39">
        <v>730.48</v>
      </c>
      <c r="AA57" s="39">
        <f>SUM(Y57:Z57)</f>
        <v>3095.44</v>
      </c>
      <c r="AB57" s="39">
        <v>2364.96</v>
      </c>
      <c r="AC57" s="39">
        <v>730.48</v>
      </c>
      <c r="AD57" s="39">
        <f>SUM(AB57:AC57)</f>
        <v>3095.44</v>
      </c>
      <c r="AE57" s="39">
        <v>2560.96</v>
      </c>
      <c r="AF57" s="39">
        <v>534.48</v>
      </c>
      <c r="AG57" s="39">
        <f>SUM(AE57:AF57)</f>
        <v>3095.44</v>
      </c>
      <c r="AH57" s="39">
        <v>2560.96</v>
      </c>
      <c r="AI57" s="39">
        <v>534.48</v>
      </c>
      <c r="AJ57" s="39">
        <f>SUM(AH57:AI57)</f>
        <v>3095.44</v>
      </c>
      <c r="AK57" s="39">
        <v>2676.79</v>
      </c>
      <c r="AL57" s="39">
        <v>554.33</v>
      </c>
      <c r="AM57" s="39">
        <f>SUM(AK57:AL57)</f>
        <v>3231.12</v>
      </c>
      <c r="AN57" s="39">
        <v>5129.58</v>
      </c>
      <c r="AO57" s="39">
        <v>1108.66</v>
      </c>
      <c r="AP57" s="40">
        <f>SUM(AN57:AO57)</f>
        <v>6238.24</v>
      </c>
      <c r="AQ57" s="15" t="s">
        <v>554</v>
      </c>
    </row>
    <row r="58" spans="1:43" ht="36">
      <c r="A58" s="14" t="s">
        <v>293</v>
      </c>
      <c r="B58" s="13" t="s">
        <v>127</v>
      </c>
      <c r="C58" s="13" t="s">
        <v>14</v>
      </c>
      <c r="D58" s="13" t="s">
        <v>294</v>
      </c>
      <c r="E58" s="38">
        <v>41330</v>
      </c>
      <c r="F58" s="39" t="s">
        <v>295</v>
      </c>
      <c r="G58" s="39">
        <v>1826.1</v>
      </c>
      <c r="H58" s="42">
        <v>259.49</v>
      </c>
      <c r="I58" s="39">
        <v>2085.59</v>
      </c>
      <c r="J58" s="39">
        <v>1826.1</v>
      </c>
      <c r="K58" s="39">
        <v>259.49</v>
      </c>
      <c r="L58" s="39">
        <v>2085.59</v>
      </c>
      <c r="M58" s="39">
        <v>1826.1</v>
      </c>
      <c r="N58" s="39">
        <v>259.49</v>
      </c>
      <c r="O58" s="39">
        <v>2085.59</v>
      </c>
      <c r="P58" s="39">
        <v>1826.1</v>
      </c>
      <c r="Q58" s="39">
        <v>259.49</v>
      </c>
      <c r="R58" s="39">
        <v>2085.59</v>
      </c>
      <c r="S58" s="39">
        <v>1944.81</v>
      </c>
      <c r="T58" s="39">
        <v>276.27</v>
      </c>
      <c r="U58" s="39">
        <v>2221.18</v>
      </c>
      <c r="V58" s="39">
        <v>972.76</v>
      </c>
      <c r="W58" s="39">
        <v>138.23</v>
      </c>
      <c r="X58" s="39">
        <v>1110.99</v>
      </c>
      <c r="Y58" s="39" t="s">
        <v>141</v>
      </c>
      <c r="Z58" s="39" t="s">
        <v>141</v>
      </c>
      <c r="AA58" s="39" t="s">
        <v>141</v>
      </c>
      <c r="AB58" s="39" t="s">
        <v>141</v>
      </c>
      <c r="AC58" s="39" t="s">
        <v>141</v>
      </c>
      <c r="AD58" s="39" t="s">
        <v>141</v>
      </c>
      <c r="AE58" s="39" t="s">
        <v>141</v>
      </c>
      <c r="AF58" s="39" t="s">
        <v>141</v>
      </c>
      <c r="AG58" s="39" t="s">
        <v>141</v>
      </c>
      <c r="AH58" s="39" t="s">
        <v>141</v>
      </c>
      <c r="AI58" s="39" t="s">
        <v>141</v>
      </c>
      <c r="AJ58" s="39" t="s">
        <v>141</v>
      </c>
      <c r="AK58" s="39" t="s">
        <v>141</v>
      </c>
      <c r="AL58" s="39" t="s">
        <v>141</v>
      </c>
      <c r="AM58" s="39" t="s">
        <v>141</v>
      </c>
      <c r="AN58" s="39" t="s">
        <v>141</v>
      </c>
      <c r="AO58" s="39" t="s">
        <v>141</v>
      </c>
      <c r="AP58" s="39" t="s">
        <v>141</v>
      </c>
      <c r="AQ58" s="15" t="s">
        <v>555</v>
      </c>
    </row>
    <row r="59" spans="1:43" ht="12.75">
      <c r="A59" s="14" t="s">
        <v>24</v>
      </c>
      <c r="B59" s="13" t="s">
        <v>23</v>
      </c>
      <c r="C59" s="13" t="s">
        <v>44</v>
      </c>
      <c r="D59" s="13" t="s">
        <v>103</v>
      </c>
      <c r="E59" s="38">
        <v>38405</v>
      </c>
      <c r="F59" s="39" t="s">
        <v>43</v>
      </c>
      <c r="G59" s="39">
        <v>8216.46</v>
      </c>
      <c r="H59" s="39">
        <v>3309.32</v>
      </c>
      <c r="I59" s="39">
        <v>11525.78</v>
      </c>
      <c r="J59" s="39">
        <v>8216.46</v>
      </c>
      <c r="K59" s="39">
        <v>3310.07</v>
      </c>
      <c r="L59" s="39">
        <f>SUM(J59:K59)</f>
        <v>11526.529999999999</v>
      </c>
      <c r="M59" s="39">
        <v>8216.46</v>
      </c>
      <c r="N59" s="39">
        <v>3310.07</v>
      </c>
      <c r="O59" s="39">
        <f>SUM(M59:N59)</f>
        <v>11526.529999999999</v>
      </c>
      <c r="P59" s="39">
        <v>8779.81</v>
      </c>
      <c r="Q59" s="39">
        <v>3518.27</v>
      </c>
      <c r="R59" s="39">
        <f>SUM(P59:Q59)</f>
        <v>12298.08</v>
      </c>
      <c r="S59" s="39">
        <v>11706.4</v>
      </c>
      <c r="T59" s="39">
        <v>4599.89</v>
      </c>
      <c r="U59" s="39">
        <f>SUM(S59:T59)</f>
        <v>16306.29</v>
      </c>
      <c r="V59" s="39">
        <v>8779.81</v>
      </c>
      <c r="W59" s="39">
        <v>3518.27</v>
      </c>
      <c r="X59" s="39">
        <f>SUM(V59:W59)</f>
        <v>12298.08</v>
      </c>
      <c r="Y59" s="39">
        <v>8779.81</v>
      </c>
      <c r="Z59" s="39">
        <v>3517.52</v>
      </c>
      <c r="AA59" s="39">
        <f>SUM(Y59:Z59)</f>
        <v>12297.33</v>
      </c>
      <c r="AB59" s="39">
        <v>8779.81</v>
      </c>
      <c r="AC59" s="39">
        <v>3517.52</v>
      </c>
      <c r="AD59" s="39">
        <f>SUM(AB59:AC59)</f>
        <v>12297.33</v>
      </c>
      <c r="AE59" s="39">
        <v>8779.81</v>
      </c>
      <c r="AF59" s="39">
        <v>3517.52</v>
      </c>
      <c r="AG59" s="39">
        <f>SUM(AE59:AF59)</f>
        <v>12297.33</v>
      </c>
      <c r="AH59" s="39">
        <v>8779.81</v>
      </c>
      <c r="AI59" s="39">
        <v>3517.52</v>
      </c>
      <c r="AJ59" s="39">
        <f>SUM(AH59:AI59)</f>
        <v>12297.33</v>
      </c>
      <c r="AK59" s="39">
        <v>8779.81</v>
      </c>
      <c r="AL59" s="39">
        <v>3517.52</v>
      </c>
      <c r="AM59" s="39">
        <f>SUM(AK59:AL59)</f>
        <v>12297.33</v>
      </c>
      <c r="AN59" s="39">
        <v>17559.62</v>
      </c>
      <c r="AO59" s="39">
        <v>6762.39</v>
      </c>
      <c r="AP59" s="39">
        <f>SUM(AN59:AO59)</f>
        <v>24322.01</v>
      </c>
      <c r="AQ59" s="15" t="s">
        <v>517</v>
      </c>
    </row>
    <row r="60" spans="1:43" ht="12.75">
      <c r="A60" s="14" t="s">
        <v>199</v>
      </c>
      <c r="B60" s="13" t="s">
        <v>202</v>
      </c>
      <c r="C60" s="13" t="s">
        <v>12</v>
      </c>
      <c r="D60" s="13" t="s">
        <v>200</v>
      </c>
      <c r="E60" s="38">
        <v>39448</v>
      </c>
      <c r="F60" s="39" t="s">
        <v>201</v>
      </c>
      <c r="G60" s="39">
        <v>1417.26</v>
      </c>
      <c r="H60" s="42">
        <v>456.36</v>
      </c>
      <c r="I60" s="39">
        <v>1873.62</v>
      </c>
      <c r="J60" s="39">
        <v>1497.63</v>
      </c>
      <c r="K60" s="39">
        <v>482.24</v>
      </c>
      <c r="L60" s="39">
        <f>SUM(J60:K60)</f>
        <v>1979.8700000000001</v>
      </c>
      <c r="M60" s="39">
        <v>2057.33</v>
      </c>
      <c r="N60" s="39">
        <v>569.02</v>
      </c>
      <c r="O60" s="39">
        <f>SUM(M60:N60)</f>
        <v>2626.35</v>
      </c>
      <c r="P60" s="44">
        <v>1725.66</v>
      </c>
      <c r="Q60" s="44">
        <v>555.66</v>
      </c>
      <c r="R60" s="44">
        <f>SUM(P60:Q60)</f>
        <v>2281.32</v>
      </c>
      <c r="S60" s="44">
        <v>1725.66</v>
      </c>
      <c r="T60" s="44">
        <v>555.66</v>
      </c>
      <c r="U60" s="44">
        <f>SUM(S60:T60)</f>
        <v>2281.32</v>
      </c>
      <c r="V60" s="44">
        <v>2123.88</v>
      </c>
      <c r="W60" s="44">
        <v>683.89</v>
      </c>
      <c r="X60" s="44">
        <f>SUM(V60:W60)</f>
        <v>2807.77</v>
      </c>
      <c r="Y60" s="44">
        <v>1924.77</v>
      </c>
      <c r="Z60" s="44">
        <v>619.78</v>
      </c>
      <c r="AA60" s="44">
        <f>SUM(Y60:Z60)</f>
        <v>2544.55</v>
      </c>
      <c r="AB60" s="44">
        <v>1924.77</v>
      </c>
      <c r="AC60" s="44">
        <v>619.78</v>
      </c>
      <c r="AD60" s="44">
        <f>SUM(AB60:AC60)</f>
        <v>2544.55</v>
      </c>
      <c r="AE60" s="44">
        <v>2224.18</v>
      </c>
      <c r="AF60" s="44">
        <v>619.78</v>
      </c>
      <c r="AG60" s="44">
        <f>SUM(AE60:AF60)</f>
        <v>2843.96</v>
      </c>
      <c r="AH60" s="44">
        <v>1924.77</v>
      </c>
      <c r="AI60" s="44">
        <v>619.77</v>
      </c>
      <c r="AJ60" s="44">
        <f>SUM(AH60:AI60)</f>
        <v>2544.54</v>
      </c>
      <c r="AK60" s="44">
        <v>1924.77</v>
      </c>
      <c r="AL60" s="44">
        <v>619.77</v>
      </c>
      <c r="AM60" s="44">
        <f>SUM(AK60:AL60)</f>
        <v>2544.54</v>
      </c>
      <c r="AN60" s="44">
        <v>3849.54</v>
      </c>
      <c r="AO60" s="44">
        <v>1239.54</v>
      </c>
      <c r="AP60" s="44">
        <f>SUM(AN60:AO60)</f>
        <v>5089.08</v>
      </c>
      <c r="AQ60" s="15" t="s">
        <v>517</v>
      </c>
    </row>
    <row r="61" spans="1:43" ht="12.75">
      <c r="A61" s="14" t="s">
        <v>411</v>
      </c>
      <c r="B61" s="13" t="s">
        <v>412</v>
      </c>
      <c r="C61" s="13" t="s">
        <v>12</v>
      </c>
      <c r="D61" s="13" t="s">
        <v>413</v>
      </c>
      <c r="E61" s="38">
        <v>38718</v>
      </c>
      <c r="F61" s="13" t="s">
        <v>414</v>
      </c>
      <c r="G61" s="44">
        <v>2336.29</v>
      </c>
      <c r="H61" s="44">
        <v>104.36</v>
      </c>
      <c r="I61" s="44">
        <f>SUM(G61:H61)</f>
        <v>2440.65</v>
      </c>
      <c r="J61" s="44">
        <v>2336.29</v>
      </c>
      <c r="K61" s="44">
        <v>104.36</v>
      </c>
      <c r="L61" s="44">
        <f>SUM(J61:K61)</f>
        <v>2440.65</v>
      </c>
      <c r="M61" s="39">
        <v>2336.29</v>
      </c>
      <c r="N61" s="39">
        <v>104.36</v>
      </c>
      <c r="O61" s="39">
        <f>SUM(M61:N61)</f>
        <v>2440.65</v>
      </c>
      <c r="P61" s="39">
        <v>2336.29</v>
      </c>
      <c r="Q61" s="39">
        <v>104.36</v>
      </c>
      <c r="R61" s="39">
        <f>SUM(P61:Q61)</f>
        <v>2440.65</v>
      </c>
      <c r="S61" s="39">
        <v>2336.29</v>
      </c>
      <c r="T61" s="39">
        <v>104.36</v>
      </c>
      <c r="U61" s="39">
        <f>SUM(S61:T61)</f>
        <v>2440.65</v>
      </c>
      <c r="V61" s="39">
        <v>2483.53</v>
      </c>
      <c r="W61" s="39">
        <v>110.98</v>
      </c>
      <c r="X61" s="39">
        <f>SUM(V61:W61)</f>
        <v>2594.51</v>
      </c>
      <c r="Y61" s="39">
        <v>2483.53</v>
      </c>
      <c r="Z61" s="39">
        <v>110.98</v>
      </c>
      <c r="AA61" s="39">
        <f>SUM(Y61:Z61)</f>
        <v>2594.51</v>
      </c>
      <c r="AB61" s="39">
        <v>2768.06</v>
      </c>
      <c r="AC61" s="39">
        <v>123.7</v>
      </c>
      <c r="AD61" s="39">
        <v>2891.76</v>
      </c>
      <c r="AE61" s="39">
        <v>2555.74</v>
      </c>
      <c r="AF61" s="39">
        <v>486.28</v>
      </c>
      <c r="AG61" s="39">
        <f>SUM(AE61:AF61)</f>
        <v>3042.0199999999995</v>
      </c>
      <c r="AH61" s="39">
        <v>2555.74</v>
      </c>
      <c r="AI61" s="39">
        <v>486.28</v>
      </c>
      <c r="AJ61" s="39">
        <f>SUM(AH61:AI61)</f>
        <v>3042.0199999999995</v>
      </c>
      <c r="AK61" s="39">
        <v>2627.96</v>
      </c>
      <c r="AL61" s="39">
        <v>500.03</v>
      </c>
      <c r="AM61" s="39">
        <f>SUM(AK61:AL61)</f>
        <v>3127.99</v>
      </c>
      <c r="AN61" s="39">
        <v>2627.96</v>
      </c>
      <c r="AO61" s="39">
        <v>500.03</v>
      </c>
      <c r="AP61" s="40">
        <f>SUM(AN61:AO61)</f>
        <v>3127.99</v>
      </c>
      <c r="AQ61" s="15" t="s">
        <v>556</v>
      </c>
    </row>
    <row r="62" spans="1:43" ht="24">
      <c r="A62" s="14" t="s">
        <v>192</v>
      </c>
      <c r="B62" s="13" t="s">
        <v>127</v>
      </c>
      <c r="C62" s="13" t="s">
        <v>14</v>
      </c>
      <c r="D62" s="13" t="s">
        <v>193</v>
      </c>
      <c r="E62" s="38" t="s">
        <v>194</v>
      </c>
      <c r="F62" s="47" t="s">
        <v>195</v>
      </c>
      <c r="G62" s="42">
        <v>1940.48</v>
      </c>
      <c r="H62" s="42">
        <v>266.17</v>
      </c>
      <c r="I62" s="42">
        <v>2206.65</v>
      </c>
      <c r="J62" s="42">
        <v>1872.92</v>
      </c>
      <c r="K62" s="42">
        <v>266.17</v>
      </c>
      <c r="L62" s="42">
        <v>2139.09</v>
      </c>
      <c r="M62" s="42">
        <v>1921.49</v>
      </c>
      <c r="N62" s="42">
        <v>266.16</v>
      </c>
      <c r="O62" s="42">
        <v>2187.65</v>
      </c>
      <c r="P62" s="42">
        <v>1935.28</v>
      </c>
      <c r="Q62" s="42">
        <v>266.16</v>
      </c>
      <c r="R62" s="42">
        <v>2201.44</v>
      </c>
      <c r="S62" s="42">
        <v>2059.98</v>
      </c>
      <c r="T62" s="42">
        <v>283.45</v>
      </c>
      <c r="U62" s="42">
        <v>2343.43</v>
      </c>
      <c r="V62" s="42">
        <v>2054.08</v>
      </c>
      <c r="W62" s="42">
        <v>283.45</v>
      </c>
      <c r="X62" s="42">
        <f>SUM(V62:W62)</f>
        <v>2337.5299999999997</v>
      </c>
      <c r="Y62" s="42">
        <v>2071.78</v>
      </c>
      <c r="Z62" s="42">
        <v>283.45</v>
      </c>
      <c r="AA62" s="42">
        <f>SUM(Y62:Z62)</f>
        <v>2355.23</v>
      </c>
      <c r="AB62" s="42">
        <v>2059.98</v>
      </c>
      <c r="AC62" s="42">
        <v>283.45</v>
      </c>
      <c r="AD62" s="42">
        <f>SUM(AB62:AC62)</f>
        <v>2343.43</v>
      </c>
      <c r="AE62" s="42">
        <v>2065.88</v>
      </c>
      <c r="AF62" s="42">
        <v>283.45</v>
      </c>
      <c r="AG62" s="42">
        <f>SUM(AE62:AF62)</f>
        <v>2349.33</v>
      </c>
      <c r="AH62" s="42">
        <v>2404.86</v>
      </c>
      <c r="AI62" s="42">
        <v>283.46</v>
      </c>
      <c r="AJ62" s="42">
        <f>SUM(AH62:AI62)</f>
        <v>2688.32</v>
      </c>
      <c r="AK62" s="42">
        <v>2324.61</v>
      </c>
      <c r="AL62" s="42">
        <v>322.35</v>
      </c>
      <c r="AM62" s="42">
        <f>SUM(AK62:AL62)</f>
        <v>2646.96</v>
      </c>
      <c r="AN62" s="42">
        <v>2334.6</v>
      </c>
      <c r="AO62" s="42">
        <v>322.35</v>
      </c>
      <c r="AP62" s="43">
        <f>SUM(AN62:AO62)</f>
        <v>2656.95</v>
      </c>
      <c r="AQ62" s="15" t="s">
        <v>557</v>
      </c>
    </row>
    <row r="63" spans="1:43" ht="12.75">
      <c r="A63" s="14" t="s">
        <v>59</v>
      </c>
      <c r="B63" s="13" t="s">
        <v>135</v>
      </c>
      <c r="C63" s="13" t="s">
        <v>6</v>
      </c>
      <c r="D63" s="13" t="s">
        <v>104</v>
      </c>
      <c r="E63" s="38">
        <v>38961</v>
      </c>
      <c r="F63" s="42" t="s">
        <v>69</v>
      </c>
      <c r="G63" s="44">
        <v>17166.58</v>
      </c>
      <c r="H63" s="44">
        <v>9784.95</v>
      </c>
      <c r="I63" s="44">
        <f>SUM(G63:H63)</f>
        <v>26951.530000000002</v>
      </c>
      <c r="J63" s="44">
        <v>27972.43</v>
      </c>
      <c r="K63" s="44">
        <v>15944.28</v>
      </c>
      <c r="L63" s="44">
        <f>SUM(J63:K63)</f>
        <v>43916.71</v>
      </c>
      <c r="M63" s="44">
        <v>14244.49</v>
      </c>
      <c r="N63" s="44">
        <v>8119.35</v>
      </c>
      <c r="O63" s="44">
        <v>22363.84</v>
      </c>
      <c r="P63" s="44">
        <v>14188.04</v>
      </c>
      <c r="Q63" s="44">
        <v>8087.18</v>
      </c>
      <c r="R63" s="44">
        <f>SUM(P63:Q63)</f>
        <v>22275.22</v>
      </c>
      <c r="S63" s="44">
        <v>14147.56</v>
      </c>
      <c r="T63" s="44">
        <v>8064.1</v>
      </c>
      <c r="U63" s="44">
        <v>22211.66</v>
      </c>
      <c r="V63" s="44">
        <v>14548.56</v>
      </c>
      <c r="W63" s="44">
        <v>8292.67</v>
      </c>
      <c r="X63" s="44">
        <v>22841.23</v>
      </c>
      <c r="Y63" s="44">
        <v>15029.73</v>
      </c>
      <c r="Z63" s="44">
        <v>8566.94</v>
      </c>
      <c r="AA63" s="44">
        <v>23596.67</v>
      </c>
      <c r="AB63" s="44">
        <v>15025.57</v>
      </c>
      <c r="AC63" s="44">
        <v>8564.57</v>
      </c>
      <c r="AD63" s="44">
        <v>23590.14</v>
      </c>
      <c r="AE63" s="44">
        <v>15025.57</v>
      </c>
      <c r="AF63" s="44">
        <v>8564.57</v>
      </c>
      <c r="AG63" s="44">
        <v>23590.14</v>
      </c>
      <c r="AH63" s="44">
        <v>15017.15</v>
      </c>
      <c r="AI63" s="44">
        <v>8559.77</v>
      </c>
      <c r="AJ63" s="44">
        <f>SUM(AH63:AI63)</f>
        <v>23576.92</v>
      </c>
      <c r="AK63" s="42">
        <v>15025.23</v>
      </c>
      <c r="AL63" s="42">
        <v>8564.38</v>
      </c>
      <c r="AM63" s="42">
        <f>SUM(AK63:AL63)</f>
        <v>23589.61</v>
      </c>
      <c r="AN63" s="42">
        <v>29863.02</v>
      </c>
      <c r="AO63" s="42">
        <v>17021.91</v>
      </c>
      <c r="AP63" s="43">
        <f>SUM(AN63:AO63)</f>
        <v>46884.93</v>
      </c>
      <c r="AQ63" s="15" t="s">
        <v>517</v>
      </c>
    </row>
    <row r="64" spans="1:43" ht="36">
      <c r="A64" s="62" t="s">
        <v>415</v>
      </c>
      <c r="B64" s="13" t="s">
        <v>204</v>
      </c>
      <c r="C64" s="47" t="s">
        <v>14</v>
      </c>
      <c r="D64" s="13" t="s">
        <v>416</v>
      </c>
      <c r="E64" s="61" t="s">
        <v>417</v>
      </c>
      <c r="F64" s="47" t="s">
        <v>418</v>
      </c>
      <c r="G64" s="44">
        <v>3916.38</v>
      </c>
      <c r="H64" s="44">
        <v>1053.1</v>
      </c>
      <c r="I64" s="44">
        <v>4969.48</v>
      </c>
      <c r="J64" s="44">
        <v>1069.86</v>
      </c>
      <c r="K64" s="44">
        <v>303.39</v>
      </c>
      <c r="L64" s="44">
        <v>1373.25</v>
      </c>
      <c r="M64" s="44" t="s">
        <v>141</v>
      </c>
      <c r="N64" s="44" t="s">
        <v>141</v>
      </c>
      <c r="O64" s="44" t="s">
        <v>141</v>
      </c>
      <c r="P64" s="44" t="s">
        <v>141</v>
      </c>
      <c r="Q64" s="44" t="s">
        <v>141</v>
      </c>
      <c r="R64" s="44" t="s">
        <v>141</v>
      </c>
      <c r="S64" s="44" t="s">
        <v>141</v>
      </c>
      <c r="T64" s="44" t="s">
        <v>141</v>
      </c>
      <c r="U64" s="44" t="s">
        <v>141</v>
      </c>
      <c r="V64" s="42" t="s">
        <v>141</v>
      </c>
      <c r="W64" s="42" t="s">
        <v>141</v>
      </c>
      <c r="X64" s="42" t="s">
        <v>141</v>
      </c>
      <c r="Y64" s="42" t="s">
        <v>141</v>
      </c>
      <c r="Z64" s="42" t="s">
        <v>141</v>
      </c>
      <c r="AA64" s="42" t="s">
        <v>141</v>
      </c>
      <c r="AB64" s="42" t="s">
        <v>141</v>
      </c>
      <c r="AC64" s="42" t="s">
        <v>141</v>
      </c>
      <c r="AD64" s="42" t="s">
        <v>141</v>
      </c>
      <c r="AE64" s="42" t="s">
        <v>141</v>
      </c>
      <c r="AF64" s="42" t="s">
        <v>141</v>
      </c>
      <c r="AG64" s="42" t="s">
        <v>141</v>
      </c>
      <c r="AH64" s="42" t="s">
        <v>141</v>
      </c>
      <c r="AI64" s="42" t="s">
        <v>141</v>
      </c>
      <c r="AJ64" s="42" t="s">
        <v>141</v>
      </c>
      <c r="AK64" s="42" t="s">
        <v>141</v>
      </c>
      <c r="AL64" s="42" t="s">
        <v>141</v>
      </c>
      <c r="AM64" s="42" t="s">
        <v>141</v>
      </c>
      <c r="AN64" s="42" t="s">
        <v>141</v>
      </c>
      <c r="AO64" s="42" t="s">
        <v>141</v>
      </c>
      <c r="AP64" s="42" t="s">
        <v>141</v>
      </c>
      <c r="AQ64" s="15" t="s">
        <v>517</v>
      </c>
    </row>
    <row r="65" spans="1:43" ht="36">
      <c r="A65" s="62" t="s">
        <v>150</v>
      </c>
      <c r="B65" s="13" t="s">
        <v>146</v>
      </c>
      <c r="C65" s="47" t="s">
        <v>28</v>
      </c>
      <c r="D65" s="13" t="s">
        <v>151</v>
      </c>
      <c r="E65" s="61">
        <v>41421</v>
      </c>
      <c r="F65" s="47" t="s">
        <v>152</v>
      </c>
      <c r="G65" s="44">
        <v>6797.2</v>
      </c>
      <c r="H65" s="44">
        <v>965.95</v>
      </c>
      <c r="I65" s="44">
        <v>7763.15</v>
      </c>
      <c r="J65" s="44">
        <v>6797.2</v>
      </c>
      <c r="K65" s="44">
        <v>965.95</v>
      </c>
      <c r="L65" s="44">
        <v>7763.15</v>
      </c>
      <c r="M65" s="44">
        <v>7251.4</v>
      </c>
      <c r="N65" s="44">
        <v>965.95</v>
      </c>
      <c r="O65" s="44">
        <v>8217.35</v>
      </c>
      <c r="P65" s="44">
        <v>6797.2</v>
      </c>
      <c r="Q65" s="44">
        <v>965.95</v>
      </c>
      <c r="R65" s="44">
        <v>7763.15</v>
      </c>
      <c r="S65" s="44">
        <v>7194.74</v>
      </c>
      <c r="T65" s="44">
        <v>1022.44</v>
      </c>
      <c r="U65" s="44">
        <f>SUM(S65:T65)</f>
        <v>8217.18</v>
      </c>
      <c r="V65" s="42">
        <v>7194.74</v>
      </c>
      <c r="W65" s="42">
        <v>1022.44</v>
      </c>
      <c r="X65" s="42">
        <f>SUM(V65:W65)</f>
        <v>8217.18</v>
      </c>
      <c r="Y65" s="42" t="s">
        <v>141</v>
      </c>
      <c r="Z65" s="42" t="s">
        <v>141</v>
      </c>
      <c r="AA65" s="42" t="s">
        <v>141</v>
      </c>
      <c r="AB65" s="42" t="s">
        <v>141</v>
      </c>
      <c r="AC65" s="42" t="s">
        <v>141</v>
      </c>
      <c r="AD65" s="42" t="s">
        <v>141</v>
      </c>
      <c r="AE65" s="42" t="s">
        <v>141</v>
      </c>
      <c r="AF65" s="42" t="s">
        <v>141</v>
      </c>
      <c r="AG65" s="42" t="s">
        <v>141</v>
      </c>
      <c r="AH65" s="42" t="s">
        <v>141</v>
      </c>
      <c r="AI65" s="42" t="s">
        <v>141</v>
      </c>
      <c r="AJ65" s="42" t="s">
        <v>141</v>
      </c>
      <c r="AK65" s="42" t="s">
        <v>141</v>
      </c>
      <c r="AL65" s="42" t="s">
        <v>141</v>
      </c>
      <c r="AM65" s="42" t="s">
        <v>141</v>
      </c>
      <c r="AN65" s="42" t="s">
        <v>141</v>
      </c>
      <c r="AO65" s="42" t="s">
        <v>141</v>
      </c>
      <c r="AP65" s="43" t="s">
        <v>141</v>
      </c>
      <c r="AQ65" s="15" t="s">
        <v>558</v>
      </c>
    </row>
    <row r="66" spans="1:43" ht="24">
      <c r="A66" s="62" t="s">
        <v>177</v>
      </c>
      <c r="B66" s="63" t="s">
        <v>180</v>
      </c>
      <c r="C66" s="63" t="s">
        <v>14</v>
      </c>
      <c r="D66" s="13" t="s">
        <v>178</v>
      </c>
      <c r="E66" s="61">
        <v>41275</v>
      </c>
      <c r="F66" s="63" t="s">
        <v>179</v>
      </c>
      <c r="G66" s="64">
        <v>2164.95</v>
      </c>
      <c r="H66" s="42">
        <v>521.12</v>
      </c>
      <c r="I66" s="42">
        <v>2686.07</v>
      </c>
      <c r="J66" s="64">
        <v>2283.75</v>
      </c>
      <c r="K66" s="42">
        <v>521.12</v>
      </c>
      <c r="L66" s="42">
        <v>2804.87</v>
      </c>
      <c r="M66" s="64">
        <v>2283.75</v>
      </c>
      <c r="N66" s="42">
        <v>521.12</v>
      </c>
      <c r="O66" s="42">
        <v>2804.87</v>
      </c>
      <c r="P66" s="64">
        <v>2216.38</v>
      </c>
      <c r="Q66" s="42">
        <v>513.05</v>
      </c>
      <c r="R66" s="42">
        <f>SUM(P66:Q66)</f>
        <v>2729.4300000000003</v>
      </c>
      <c r="S66" s="64">
        <v>2216.38</v>
      </c>
      <c r="T66" s="42">
        <v>513.05</v>
      </c>
      <c r="U66" s="42">
        <f>SUM(S66:T66)</f>
        <v>2729.4300000000003</v>
      </c>
      <c r="V66" s="64">
        <v>2283.75</v>
      </c>
      <c r="W66" s="42">
        <v>521.12</v>
      </c>
      <c r="X66" s="42">
        <v>2804.87</v>
      </c>
      <c r="Y66" s="64">
        <v>2519.99</v>
      </c>
      <c r="Z66" s="42">
        <v>657.19</v>
      </c>
      <c r="AA66" s="42">
        <v>3177.18</v>
      </c>
      <c r="AB66" s="64">
        <v>2629.63</v>
      </c>
      <c r="AC66" s="42">
        <v>610.56</v>
      </c>
      <c r="AD66" s="42">
        <v>3240.19</v>
      </c>
      <c r="AE66" s="64">
        <v>2430.61</v>
      </c>
      <c r="AF66" s="42">
        <v>555.9</v>
      </c>
      <c r="AG66" s="42">
        <v>2986.51</v>
      </c>
      <c r="AH66" s="64">
        <v>2427.81</v>
      </c>
      <c r="AI66" s="42">
        <v>555.41</v>
      </c>
      <c r="AJ66" s="42">
        <v>2983.22</v>
      </c>
      <c r="AK66" s="64">
        <v>2431.93</v>
      </c>
      <c r="AL66" s="42">
        <v>555.9</v>
      </c>
      <c r="AM66" s="42">
        <f>SUM(AK66:AL66)</f>
        <v>2987.83</v>
      </c>
      <c r="AN66" s="64">
        <v>2431.93</v>
      </c>
      <c r="AO66" s="42">
        <v>555.9</v>
      </c>
      <c r="AP66" s="42">
        <f>SUM(AN66:AO66)</f>
        <v>2987.83</v>
      </c>
      <c r="AQ66" s="15" t="s">
        <v>517</v>
      </c>
    </row>
    <row r="67" spans="1:43" ht="24">
      <c r="A67" s="62" t="s">
        <v>22</v>
      </c>
      <c r="B67" s="63" t="s">
        <v>137</v>
      </c>
      <c r="C67" s="63" t="s">
        <v>14</v>
      </c>
      <c r="D67" s="13" t="s">
        <v>105</v>
      </c>
      <c r="E67" s="61">
        <v>40756</v>
      </c>
      <c r="F67" s="63" t="s">
        <v>51</v>
      </c>
      <c r="G67" s="42">
        <v>3476.26</v>
      </c>
      <c r="H67" s="42">
        <v>1487.59</v>
      </c>
      <c r="I67" s="42">
        <f>SUM(G67:H67)</f>
        <v>4963.85</v>
      </c>
      <c r="J67" s="42">
        <v>3659.09</v>
      </c>
      <c r="K67" s="42">
        <v>1565.84</v>
      </c>
      <c r="L67" s="42">
        <v>5224.93</v>
      </c>
      <c r="M67" s="42">
        <v>3659.09</v>
      </c>
      <c r="N67" s="42">
        <v>1565.84</v>
      </c>
      <c r="O67" s="42">
        <v>5224.93</v>
      </c>
      <c r="P67" s="42">
        <v>3659.09</v>
      </c>
      <c r="Q67" s="42">
        <v>839.86</v>
      </c>
      <c r="R67" s="42">
        <v>4498.95</v>
      </c>
      <c r="S67" s="42" t="s">
        <v>141</v>
      </c>
      <c r="T67" s="42" t="s">
        <v>141</v>
      </c>
      <c r="U67" s="42" t="s">
        <v>141</v>
      </c>
      <c r="V67" s="42" t="s">
        <v>141</v>
      </c>
      <c r="W67" s="42" t="s">
        <v>141</v>
      </c>
      <c r="X67" s="42" t="s">
        <v>141</v>
      </c>
      <c r="Y67" s="42" t="s">
        <v>141</v>
      </c>
      <c r="Z67" s="42" t="s">
        <v>141</v>
      </c>
      <c r="AA67" s="42" t="s">
        <v>141</v>
      </c>
      <c r="AB67" s="42" t="s">
        <v>141</v>
      </c>
      <c r="AC67" s="42" t="s">
        <v>141</v>
      </c>
      <c r="AD67" s="42" t="s">
        <v>141</v>
      </c>
      <c r="AE67" s="64" t="s">
        <v>141</v>
      </c>
      <c r="AF67" s="42" t="s">
        <v>141</v>
      </c>
      <c r="AG67" s="42" t="s">
        <v>141</v>
      </c>
      <c r="AH67" s="64" t="s">
        <v>141</v>
      </c>
      <c r="AI67" s="42" t="s">
        <v>141</v>
      </c>
      <c r="AJ67" s="42" t="s">
        <v>141</v>
      </c>
      <c r="AK67" s="64" t="s">
        <v>141</v>
      </c>
      <c r="AL67" s="42" t="s">
        <v>141</v>
      </c>
      <c r="AM67" s="42" t="s">
        <v>141</v>
      </c>
      <c r="AN67" s="64" t="s">
        <v>141</v>
      </c>
      <c r="AO67" s="42" t="s">
        <v>141</v>
      </c>
      <c r="AP67" s="42" t="s">
        <v>141</v>
      </c>
      <c r="AQ67" s="15" t="s">
        <v>280</v>
      </c>
    </row>
    <row r="68" spans="1:43" ht="12.75">
      <c r="A68" s="62" t="s">
        <v>159</v>
      </c>
      <c r="B68" s="63" t="s">
        <v>146</v>
      </c>
      <c r="C68" s="63" t="s">
        <v>12</v>
      </c>
      <c r="D68" s="13" t="s">
        <v>161</v>
      </c>
      <c r="E68" s="61">
        <v>41275</v>
      </c>
      <c r="F68" s="42" t="s">
        <v>160</v>
      </c>
      <c r="G68" s="42">
        <v>14410</v>
      </c>
      <c r="H68" s="42">
        <v>2047.82</v>
      </c>
      <c r="I68" s="42">
        <v>16457.82</v>
      </c>
      <c r="J68" s="42">
        <v>14410</v>
      </c>
      <c r="K68" s="48">
        <v>2047.82</v>
      </c>
      <c r="L68" s="42">
        <v>16457.82</v>
      </c>
      <c r="M68" s="42">
        <v>14410</v>
      </c>
      <c r="N68" s="42">
        <v>2047.82</v>
      </c>
      <c r="O68" s="42">
        <v>16457.82</v>
      </c>
      <c r="P68" s="42">
        <v>14410</v>
      </c>
      <c r="Q68" s="42">
        <v>2047.82</v>
      </c>
      <c r="R68" s="42">
        <v>16457.82</v>
      </c>
      <c r="S68" s="42">
        <v>14410</v>
      </c>
      <c r="T68" s="42">
        <v>2047.82</v>
      </c>
      <c r="U68" s="42">
        <v>16457.82</v>
      </c>
      <c r="V68" s="42">
        <v>14410</v>
      </c>
      <c r="W68" s="42">
        <v>2047.82</v>
      </c>
      <c r="X68" s="42">
        <v>16457.82</v>
      </c>
      <c r="Y68" s="42">
        <v>16257.73</v>
      </c>
      <c r="Z68" s="42">
        <v>2047.82</v>
      </c>
      <c r="AA68" s="42">
        <f>SUM(Y68:Z68)</f>
        <v>18305.55</v>
      </c>
      <c r="AB68" s="42">
        <v>16319.32</v>
      </c>
      <c r="AC68" s="42">
        <v>2047.82</v>
      </c>
      <c r="AD68" s="42">
        <v>18367.14</v>
      </c>
      <c r="AE68" s="64">
        <v>16319.32</v>
      </c>
      <c r="AF68" s="42">
        <v>2047.82</v>
      </c>
      <c r="AG68" s="42">
        <v>18367.14</v>
      </c>
      <c r="AH68" s="64">
        <v>16319.32</v>
      </c>
      <c r="AI68" s="42">
        <v>2047.82</v>
      </c>
      <c r="AJ68" s="42">
        <v>18367.14</v>
      </c>
      <c r="AK68" s="64">
        <v>16319.32</v>
      </c>
      <c r="AL68" s="42">
        <v>2047.82</v>
      </c>
      <c r="AM68" s="42">
        <v>18367.14</v>
      </c>
      <c r="AN68" s="64">
        <v>16319.32</v>
      </c>
      <c r="AO68" s="42">
        <v>2047.82</v>
      </c>
      <c r="AP68" s="42">
        <v>18367.14</v>
      </c>
      <c r="AQ68" s="15" t="s">
        <v>559</v>
      </c>
    </row>
    <row r="69" spans="1:43" ht="24">
      <c r="A69" s="62" t="s">
        <v>225</v>
      </c>
      <c r="B69" s="63" t="s">
        <v>222</v>
      </c>
      <c r="C69" s="63" t="s">
        <v>35</v>
      </c>
      <c r="D69" s="13" t="s">
        <v>223</v>
      </c>
      <c r="E69" s="61">
        <v>40855</v>
      </c>
      <c r="F69" s="42" t="s">
        <v>224</v>
      </c>
      <c r="G69" s="42">
        <v>30198.07</v>
      </c>
      <c r="H69" s="53">
        <v>3598.68</v>
      </c>
      <c r="I69" s="42">
        <v>33976.75</v>
      </c>
      <c r="J69" s="42">
        <v>30678.49</v>
      </c>
      <c r="K69" s="48" t="s">
        <v>318</v>
      </c>
      <c r="L69" s="42" t="s">
        <v>560</v>
      </c>
      <c r="M69" s="42">
        <v>30748.44</v>
      </c>
      <c r="N69" s="42">
        <v>4325.5</v>
      </c>
      <c r="O69" s="42">
        <v>33980.3</v>
      </c>
      <c r="P69" s="42">
        <v>30748.44</v>
      </c>
      <c r="Q69" s="42">
        <v>4325.5</v>
      </c>
      <c r="R69" s="42">
        <v>33980.3</v>
      </c>
      <c r="S69" s="42">
        <v>30201.62</v>
      </c>
      <c r="T69" s="42">
        <v>3778.68</v>
      </c>
      <c r="U69" s="42">
        <v>33980.3</v>
      </c>
      <c r="V69" s="42">
        <v>30201.62</v>
      </c>
      <c r="W69" s="42">
        <v>3778.68</v>
      </c>
      <c r="X69" s="42">
        <v>33980.3</v>
      </c>
      <c r="Y69" s="42">
        <v>31673.85</v>
      </c>
      <c r="Z69" s="42">
        <v>3778.68</v>
      </c>
      <c r="AA69" s="42">
        <f>SUM(Y69:Z69)</f>
        <v>35452.53</v>
      </c>
      <c r="AB69" s="42">
        <v>30201.62</v>
      </c>
      <c r="AC69" s="42">
        <v>3778.68</v>
      </c>
      <c r="AD69" s="42">
        <v>33980.3</v>
      </c>
      <c r="AE69" s="64">
        <v>30201.62</v>
      </c>
      <c r="AF69" s="42">
        <v>3778.68</v>
      </c>
      <c r="AG69" s="42">
        <v>33980.3</v>
      </c>
      <c r="AH69" s="64">
        <v>32368.4</v>
      </c>
      <c r="AI69" s="42">
        <v>3778.68</v>
      </c>
      <c r="AJ69" s="42">
        <f>SUM(AH69:AI69)</f>
        <v>36147.08</v>
      </c>
      <c r="AK69" s="64">
        <v>30201.62</v>
      </c>
      <c r="AL69" s="42">
        <v>3778.68</v>
      </c>
      <c r="AM69" s="42">
        <f>SUM(AK69:AL69)</f>
        <v>33980.299999999996</v>
      </c>
      <c r="AN69" s="64">
        <v>30201.62</v>
      </c>
      <c r="AO69" s="42">
        <v>3778.68</v>
      </c>
      <c r="AP69" s="42">
        <f>SUM(AN69:AO69)</f>
        <v>33980.299999999996</v>
      </c>
      <c r="AQ69" s="15" t="s">
        <v>561</v>
      </c>
    </row>
    <row r="70" spans="1:43" ht="24">
      <c r="A70" s="62" t="s">
        <v>230</v>
      </c>
      <c r="B70" s="63" t="s">
        <v>57</v>
      </c>
      <c r="C70" s="63" t="s">
        <v>35</v>
      </c>
      <c r="D70" s="13" t="s">
        <v>220</v>
      </c>
      <c r="E70" s="61">
        <v>38905</v>
      </c>
      <c r="F70" s="63" t="s">
        <v>221</v>
      </c>
      <c r="G70" s="42">
        <v>26598.68</v>
      </c>
      <c r="H70" s="42">
        <v>3769.67</v>
      </c>
      <c r="I70" s="42">
        <v>30368.35</v>
      </c>
      <c r="J70" s="42">
        <v>26775.24</v>
      </c>
      <c r="K70" s="42" t="s">
        <v>318</v>
      </c>
      <c r="L70" s="42" t="s">
        <v>562</v>
      </c>
      <c r="M70" s="42">
        <v>26841.64</v>
      </c>
      <c r="N70" s="42">
        <v>3526.72</v>
      </c>
      <c r="O70" s="42">
        <v>30368.36</v>
      </c>
      <c r="P70" s="42">
        <v>26589.68</v>
      </c>
      <c r="Q70" s="42">
        <v>3778.69</v>
      </c>
      <c r="R70" s="42">
        <f>SUM(P70:Q70)</f>
        <v>30368.37</v>
      </c>
      <c r="S70" s="42">
        <v>26598.68</v>
      </c>
      <c r="T70" s="42">
        <v>3769.67</v>
      </c>
      <c r="U70" s="42">
        <v>30368.35</v>
      </c>
      <c r="V70" s="42">
        <v>26598.68</v>
      </c>
      <c r="W70" s="42">
        <v>3769.67</v>
      </c>
      <c r="X70" s="42">
        <v>30368.35</v>
      </c>
      <c r="Y70" s="42">
        <v>28061.91</v>
      </c>
      <c r="Z70" s="42">
        <v>3778.68</v>
      </c>
      <c r="AA70" s="42">
        <f>SUM(Y70:Z70)</f>
        <v>31840.59</v>
      </c>
      <c r="AB70" s="42" t="s">
        <v>141</v>
      </c>
      <c r="AC70" s="42" t="s">
        <v>141</v>
      </c>
      <c r="AD70" s="42" t="s">
        <v>141</v>
      </c>
      <c r="AE70" s="64" t="s">
        <v>141</v>
      </c>
      <c r="AF70" s="42" t="s">
        <v>141</v>
      </c>
      <c r="AG70" s="42" t="s">
        <v>141</v>
      </c>
      <c r="AH70" s="64" t="s">
        <v>141</v>
      </c>
      <c r="AI70" s="42" t="s">
        <v>141</v>
      </c>
      <c r="AJ70" s="42" t="s">
        <v>141</v>
      </c>
      <c r="AK70" s="64" t="s">
        <v>141</v>
      </c>
      <c r="AL70" s="42" t="s">
        <v>141</v>
      </c>
      <c r="AM70" s="42" t="s">
        <v>141</v>
      </c>
      <c r="AN70" s="64" t="s">
        <v>141</v>
      </c>
      <c r="AO70" s="42" t="s">
        <v>141</v>
      </c>
      <c r="AP70" s="42" t="s">
        <v>141</v>
      </c>
      <c r="AQ70" s="15" t="s">
        <v>563</v>
      </c>
    </row>
    <row r="71" spans="1:43" ht="24">
      <c r="A71" s="62" t="s">
        <v>208</v>
      </c>
      <c r="B71" s="63" t="s">
        <v>209</v>
      </c>
      <c r="C71" s="63" t="s">
        <v>35</v>
      </c>
      <c r="D71" s="13" t="s">
        <v>210</v>
      </c>
      <c r="E71" s="61">
        <v>38495</v>
      </c>
      <c r="F71" s="63" t="s">
        <v>211</v>
      </c>
      <c r="G71" s="42">
        <v>6410.55</v>
      </c>
      <c r="H71" s="42">
        <v>911.01</v>
      </c>
      <c r="I71" s="42">
        <v>7321.56</v>
      </c>
      <c r="J71" s="42">
        <v>6410.55</v>
      </c>
      <c r="K71" s="42">
        <v>911.01</v>
      </c>
      <c r="L71" s="42">
        <v>7321.56</v>
      </c>
      <c r="M71" s="42">
        <v>6410.55</v>
      </c>
      <c r="N71" s="42">
        <v>911.01</v>
      </c>
      <c r="O71" s="42">
        <v>7321.56</v>
      </c>
      <c r="P71" s="42">
        <v>6827.19</v>
      </c>
      <c r="Q71" s="42">
        <v>970.21</v>
      </c>
      <c r="R71" s="42">
        <v>7797.4</v>
      </c>
      <c r="S71" s="42">
        <v>6827.19</v>
      </c>
      <c r="T71" s="42">
        <v>970.21</v>
      </c>
      <c r="U71" s="42">
        <v>7797.4</v>
      </c>
      <c r="V71" s="42">
        <v>6732.06</v>
      </c>
      <c r="W71" s="42">
        <v>956.69</v>
      </c>
      <c r="X71" s="42">
        <v>7688.75</v>
      </c>
      <c r="Y71" s="42">
        <v>6732.06</v>
      </c>
      <c r="Z71" s="42">
        <v>956.69</v>
      </c>
      <c r="AA71" s="42">
        <v>7688.75</v>
      </c>
      <c r="AB71" s="42">
        <v>7624.05</v>
      </c>
      <c r="AC71" s="42">
        <v>956.69</v>
      </c>
      <c r="AD71" s="42">
        <v>8580.74</v>
      </c>
      <c r="AE71" s="64">
        <v>7624.05</v>
      </c>
      <c r="AF71" s="42">
        <v>956.69</v>
      </c>
      <c r="AG71" s="42">
        <v>8580.74</v>
      </c>
      <c r="AH71" s="64">
        <v>7624.05</v>
      </c>
      <c r="AI71" s="42">
        <v>956.69</v>
      </c>
      <c r="AJ71" s="42">
        <v>8580.74</v>
      </c>
      <c r="AK71" s="64">
        <v>7624.05</v>
      </c>
      <c r="AL71" s="42">
        <v>956.69</v>
      </c>
      <c r="AM71" s="42">
        <v>8580.74</v>
      </c>
      <c r="AN71" s="64">
        <v>7624.05</v>
      </c>
      <c r="AO71" s="42">
        <v>956.69</v>
      </c>
      <c r="AP71" s="42">
        <v>8580.74</v>
      </c>
      <c r="AQ71" s="15" t="s">
        <v>564</v>
      </c>
    </row>
    <row r="72" spans="1:43" ht="12.75">
      <c r="A72" s="14" t="s">
        <v>226</v>
      </c>
      <c r="B72" s="13" t="s">
        <v>227</v>
      </c>
      <c r="C72" s="13" t="s">
        <v>35</v>
      </c>
      <c r="D72" s="13" t="s">
        <v>228</v>
      </c>
      <c r="E72" s="38">
        <v>39335</v>
      </c>
      <c r="F72" s="38" t="s">
        <v>229</v>
      </c>
      <c r="G72" s="39">
        <v>6300.05</v>
      </c>
      <c r="H72" s="42">
        <v>895.31</v>
      </c>
      <c r="I72" s="42">
        <v>7195.36</v>
      </c>
      <c r="J72" s="39">
        <v>6300.05</v>
      </c>
      <c r="K72" s="42">
        <v>895.31</v>
      </c>
      <c r="L72" s="42">
        <v>7195.36</v>
      </c>
      <c r="M72" s="39">
        <v>6300.05</v>
      </c>
      <c r="N72" s="42">
        <v>895.31</v>
      </c>
      <c r="O72" s="42">
        <v>7195.36</v>
      </c>
      <c r="P72" s="39">
        <v>6709.51</v>
      </c>
      <c r="Q72" s="42">
        <v>953.48</v>
      </c>
      <c r="R72" s="42">
        <v>7662.99</v>
      </c>
      <c r="S72" s="39">
        <v>6709.51</v>
      </c>
      <c r="T72" s="42">
        <v>953.48</v>
      </c>
      <c r="U72" s="42">
        <v>7662.99</v>
      </c>
      <c r="V72" s="39">
        <v>6614.38</v>
      </c>
      <c r="W72" s="42">
        <v>939.96</v>
      </c>
      <c r="X72" s="42">
        <v>7554.34</v>
      </c>
      <c r="Y72" s="39">
        <v>6614.38</v>
      </c>
      <c r="Z72" s="42">
        <v>939.96</v>
      </c>
      <c r="AA72" s="42">
        <v>7554.34</v>
      </c>
      <c r="AB72" s="39">
        <v>6614.38</v>
      </c>
      <c r="AC72" s="42">
        <v>939.96</v>
      </c>
      <c r="AD72" s="42">
        <v>7554.34</v>
      </c>
      <c r="AE72" s="39">
        <v>6732.06</v>
      </c>
      <c r="AF72" s="58">
        <v>956.69</v>
      </c>
      <c r="AG72" s="42">
        <v>7688.75</v>
      </c>
      <c r="AH72" s="39">
        <v>6732.06</v>
      </c>
      <c r="AI72" s="42">
        <v>956.69</v>
      </c>
      <c r="AJ72" s="42">
        <v>7688.75</v>
      </c>
      <c r="AK72" s="39">
        <v>6732.06</v>
      </c>
      <c r="AL72" s="42">
        <v>956.69</v>
      </c>
      <c r="AM72" s="42">
        <v>7688.75</v>
      </c>
      <c r="AN72" s="39">
        <v>6732.06</v>
      </c>
      <c r="AO72" s="42">
        <v>956.69</v>
      </c>
      <c r="AP72" s="43">
        <v>7688.75</v>
      </c>
      <c r="AQ72" s="15" t="s">
        <v>518</v>
      </c>
    </row>
    <row r="73" spans="1:43" ht="12.75">
      <c r="A73" s="14" t="s">
        <v>32</v>
      </c>
      <c r="B73" s="13" t="s">
        <v>26</v>
      </c>
      <c r="C73" s="13" t="s">
        <v>30</v>
      </c>
      <c r="D73" s="13" t="s">
        <v>106</v>
      </c>
      <c r="E73" s="38">
        <v>40149</v>
      </c>
      <c r="F73" s="38" t="s">
        <v>49</v>
      </c>
      <c r="G73" s="39">
        <v>19457.5</v>
      </c>
      <c r="H73" s="42">
        <v>7905.72</v>
      </c>
      <c r="I73" s="42">
        <v>27363.22</v>
      </c>
      <c r="J73" s="39">
        <v>19457.5</v>
      </c>
      <c r="K73" s="42">
        <v>7860.08</v>
      </c>
      <c r="L73" s="42">
        <f>SUM(J73:K73)</f>
        <v>27317.58</v>
      </c>
      <c r="M73" s="39">
        <v>19457.5</v>
      </c>
      <c r="N73" s="42">
        <v>7860.08</v>
      </c>
      <c r="O73" s="42">
        <f>SUM(M73:N73)</f>
        <v>27317.58</v>
      </c>
      <c r="P73" s="39">
        <v>19457.5</v>
      </c>
      <c r="Q73" s="42">
        <v>7776.81</v>
      </c>
      <c r="R73" s="42">
        <f>SUM(P73:Q73)</f>
        <v>27234.31</v>
      </c>
      <c r="S73" s="39">
        <v>19457.5</v>
      </c>
      <c r="T73" s="42">
        <v>7789.62</v>
      </c>
      <c r="U73" s="42">
        <f>SUM(S73:T73)</f>
        <v>27247.12</v>
      </c>
      <c r="V73" s="39">
        <v>19457.5</v>
      </c>
      <c r="W73" s="42">
        <v>8488.61</v>
      </c>
      <c r="X73" s="42">
        <f>SUM(V73:W73)</f>
        <v>27946.11</v>
      </c>
      <c r="Y73" s="39">
        <v>19457.5</v>
      </c>
      <c r="Z73" s="42">
        <v>8813.2</v>
      </c>
      <c r="AA73" s="42">
        <v>28270.7</v>
      </c>
      <c r="AB73" s="39">
        <v>19457.5</v>
      </c>
      <c r="AC73" s="42">
        <v>9882.46</v>
      </c>
      <c r="AD73" s="42">
        <v>29339.96</v>
      </c>
      <c r="AE73" s="39">
        <v>19880.66</v>
      </c>
      <c r="AF73" s="42">
        <v>9459.3</v>
      </c>
      <c r="AG73" s="42">
        <v>29339.96</v>
      </c>
      <c r="AH73" s="39">
        <v>21556.93</v>
      </c>
      <c r="AI73" s="42">
        <v>10210.92</v>
      </c>
      <c r="AJ73" s="42">
        <v>31767.85</v>
      </c>
      <c r="AK73" s="39">
        <v>23781.53</v>
      </c>
      <c r="AL73" s="42">
        <v>11303.23</v>
      </c>
      <c r="AM73" s="42">
        <f>SUM(AK73:AL73)</f>
        <v>35084.759999999995</v>
      </c>
      <c r="AN73" s="39">
        <v>35734.02</v>
      </c>
      <c r="AO73" s="42">
        <v>15841.8</v>
      </c>
      <c r="AP73" s="43">
        <v>51575.82</v>
      </c>
      <c r="AQ73" s="15" t="s">
        <v>559</v>
      </c>
    </row>
    <row r="74" spans="1:43" ht="12.75">
      <c r="A74" s="14" t="s">
        <v>55</v>
      </c>
      <c r="B74" s="13" t="s">
        <v>56</v>
      </c>
      <c r="C74" s="13" t="s">
        <v>14</v>
      </c>
      <c r="D74" s="13" t="s">
        <v>107</v>
      </c>
      <c r="E74" s="38">
        <v>41124</v>
      </c>
      <c r="F74" s="38" t="s">
        <v>68</v>
      </c>
      <c r="G74" s="44">
        <v>2453.72</v>
      </c>
      <c r="H74" s="44">
        <v>1488.57</v>
      </c>
      <c r="I74" s="44">
        <v>3942.29</v>
      </c>
      <c r="J74" s="44">
        <v>2453.72</v>
      </c>
      <c r="K74" s="44">
        <v>1488.57</v>
      </c>
      <c r="L74" s="44">
        <v>3942.29</v>
      </c>
      <c r="M74" s="44">
        <v>2453.72</v>
      </c>
      <c r="N74" s="44">
        <v>2306.48</v>
      </c>
      <c r="O74" s="44">
        <v>4760.2</v>
      </c>
      <c r="P74" s="44">
        <v>2453.72</v>
      </c>
      <c r="Q74" s="44">
        <v>1488.57</v>
      </c>
      <c r="R74" s="44">
        <v>3942.29</v>
      </c>
      <c r="S74" s="44">
        <v>3545.41</v>
      </c>
      <c r="T74" s="44">
        <v>1805.16</v>
      </c>
      <c r="U74" s="44">
        <v>5350.57</v>
      </c>
      <c r="V74" s="44">
        <v>3545.41</v>
      </c>
      <c r="W74" s="44">
        <v>1805.16</v>
      </c>
      <c r="X74" s="44">
        <v>5350.57</v>
      </c>
      <c r="Y74" s="44">
        <v>3545.41</v>
      </c>
      <c r="Z74" s="44">
        <v>1805.16</v>
      </c>
      <c r="AA74" s="44">
        <v>5350.57</v>
      </c>
      <c r="AB74" s="44">
        <v>3545.41</v>
      </c>
      <c r="AC74" s="44">
        <v>1805.16</v>
      </c>
      <c r="AD74" s="44">
        <v>5350.57</v>
      </c>
      <c r="AE74" s="44">
        <v>3545.41</v>
      </c>
      <c r="AF74" s="44">
        <v>1805.16</v>
      </c>
      <c r="AG74" s="44">
        <v>5350.57</v>
      </c>
      <c r="AH74" s="44">
        <v>4509.67</v>
      </c>
      <c r="AI74" s="44">
        <v>1165.87</v>
      </c>
      <c r="AJ74" s="44">
        <v>5675.54</v>
      </c>
      <c r="AK74" s="44">
        <v>4509.67</v>
      </c>
      <c r="AL74" s="44">
        <v>1165.87</v>
      </c>
      <c r="AM74" s="44">
        <v>5675.54</v>
      </c>
      <c r="AN74" s="39">
        <v>8270.57</v>
      </c>
      <c r="AO74" s="42">
        <v>1165.87</v>
      </c>
      <c r="AP74" s="43">
        <f>SUM(AN74:AO74)</f>
        <v>9436.439999999999</v>
      </c>
      <c r="AQ74" s="15" t="s">
        <v>559</v>
      </c>
    </row>
    <row r="75" spans="1:43" ht="24">
      <c r="A75" s="14" t="s">
        <v>242</v>
      </c>
      <c r="B75" s="13" t="s">
        <v>243</v>
      </c>
      <c r="C75" s="13" t="s">
        <v>14</v>
      </c>
      <c r="D75" s="13" t="s">
        <v>244</v>
      </c>
      <c r="E75" s="61">
        <v>41491</v>
      </c>
      <c r="F75" s="13" t="s">
        <v>245</v>
      </c>
      <c r="G75" s="39">
        <v>4923.3</v>
      </c>
      <c r="H75" s="42">
        <v>1728.4</v>
      </c>
      <c r="I75" s="42">
        <f>SUM(G75:H75)</f>
        <v>6651.700000000001</v>
      </c>
      <c r="J75" s="39">
        <v>2698.16</v>
      </c>
      <c r="K75" s="42">
        <v>908.29</v>
      </c>
      <c r="L75" s="42">
        <v>3606.45</v>
      </c>
      <c r="M75" s="39">
        <v>2896.18</v>
      </c>
      <c r="N75" s="42">
        <v>983.53</v>
      </c>
      <c r="O75" s="42">
        <v>3879.71</v>
      </c>
      <c r="P75" s="39">
        <v>4022.76</v>
      </c>
      <c r="Q75" s="42">
        <v>1411.65</v>
      </c>
      <c r="R75" s="42">
        <v>5434.41</v>
      </c>
      <c r="S75" s="39">
        <v>2751.39</v>
      </c>
      <c r="T75" s="42">
        <v>928.52</v>
      </c>
      <c r="U75" s="42">
        <v>3679.91</v>
      </c>
      <c r="V75" s="39">
        <v>4115.25</v>
      </c>
      <c r="W75" s="42">
        <v>1446.79</v>
      </c>
      <c r="X75" s="42">
        <v>5562.04</v>
      </c>
      <c r="Y75" s="39">
        <v>2843.5</v>
      </c>
      <c r="Z75" s="42">
        <v>969.57</v>
      </c>
      <c r="AA75" s="42">
        <v>3807.03</v>
      </c>
      <c r="AB75" s="39">
        <v>2843.5</v>
      </c>
      <c r="AC75" s="42">
        <v>969.57</v>
      </c>
      <c r="AD75" s="42">
        <v>3807.03</v>
      </c>
      <c r="AE75" s="39">
        <v>2843.5</v>
      </c>
      <c r="AF75" s="42">
        <v>969.57</v>
      </c>
      <c r="AG75" s="42">
        <v>3807.03</v>
      </c>
      <c r="AH75" s="39">
        <v>2843.5</v>
      </c>
      <c r="AI75" s="42">
        <v>969.57</v>
      </c>
      <c r="AJ75" s="42">
        <v>3807.03</v>
      </c>
      <c r="AK75" s="39">
        <v>2863.5</v>
      </c>
      <c r="AL75" s="42">
        <v>976.04</v>
      </c>
      <c r="AM75" s="42">
        <v>3839.54</v>
      </c>
      <c r="AN75" s="39">
        <v>5407</v>
      </c>
      <c r="AO75" s="42">
        <v>1955.29</v>
      </c>
      <c r="AP75" s="43">
        <v>7362.29</v>
      </c>
      <c r="AQ75" s="15" t="s">
        <v>559</v>
      </c>
    </row>
    <row r="76" spans="1:43" ht="24">
      <c r="A76" s="14" t="s">
        <v>40</v>
      </c>
      <c r="B76" s="13" t="s">
        <v>136</v>
      </c>
      <c r="C76" s="13" t="s">
        <v>14</v>
      </c>
      <c r="D76" s="13" t="s">
        <v>108</v>
      </c>
      <c r="E76" s="61">
        <v>40238</v>
      </c>
      <c r="F76" s="13" t="s">
        <v>41</v>
      </c>
      <c r="G76" s="39">
        <v>2679.13</v>
      </c>
      <c r="H76" s="42">
        <v>874.7</v>
      </c>
      <c r="I76" s="42">
        <v>3553.83</v>
      </c>
      <c r="J76" s="58">
        <v>3571.41</v>
      </c>
      <c r="K76" s="65">
        <v>864.9</v>
      </c>
      <c r="L76" s="42">
        <v>4436.31</v>
      </c>
      <c r="M76" s="42">
        <v>2679.13</v>
      </c>
      <c r="N76" s="39">
        <v>870.9</v>
      </c>
      <c r="O76" s="42">
        <v>3550.03</v>
      </c>
      <c r="P76" s="39">
        <v>2679.13</v>
      </c>
      <c r="Q76" s="42">
        <v>870.9</v>
      </c>
      <c r="R76" s="42">
        <v>3550.03</v>
      </c>
      <c r="S76" s="39">
        <v>2837.46</v>
      </c>
      <c r="T76" s="42">
        <v>873.28</v>
      </c>
      <c r="U76" s="42">
        <v>3710.74</v>
      </c>
      <c r="V76" s="39">
        <v>2837.46</v>
      </c>
      <c r="W76" s="42">
        <v>868.08</v>
      </c>
      <c r="X76" s="42">
        <v>3705.54</v>
      </c>
      <c r="Y76" s="39">
        <v>2837.46</v>
      </c>
      <c r="Z76" s="42">
        <v>883.68</v>
      </c>
      <c r="AA76" s="42">
        <v>3721.14</v>
      </c>
      <c r="AB76" s="39">
        <v>2837.46</v>
      </c>
      <c r="AC76" s="42">
        <v>873.28</v>
      </c>
      <c r="AD76" s="42">
        <v>3710.74</v>
      </c>
      <c r="AE76" s="39">
        <v>2901.19</v>
      </c>
      <c r="AF76" s="42">
        <v>814.75</v>
      </c>
      <c r="AG76" s="42">
        <f>SUM(AE76:AF76)</f>
        <v>3715.94</v>
      </c>
      <c r="AH76" s="39">
        <v>2966.33</v>
      </c>
      <c r="AI76" s="42">
        <v>831.56</v>
      </c>
      <c r="AJ76" s="42">
        <f>SUM(AH76:AI76)</f>
        <v>3797.89</v>
      </c>
      <c r="AK76" s="39">
        <v>2974.51</v>
      </c>
      <c r="AL76" s="42">
        <v>831.56</v>
      </c>
      <c r="AM76" s="42">
        <f>SUM(AK76:AL76)</f>
        <v>3806.07</v>
      </c>
      <c r="AN76" s="39">
        <v>7863.44</v>
      </c>
      <c r="AO76" s="42">
        <v>1350.88</v>
      </c>
      <c r="AP76" s="42">
        <f>SUM(AN76:AO76)</f>
        <v>9214.32</v>
      </c>
      <c r="AQ76" s="15" t="s">
        <v>539</v>
      </c>
    </row>
    <row r="77" spans="1:43" ht="24">
      <c r="A77" s="14" t="s">
        <v>53</v>
      </c>
      <c r="B77" s="13" t="s">
        <v>126</v>
      </c>
      <c r="C77" s="13" t="s">
        <v>42</v>
      </c>
      <c r="D77" s="13" t="s">
        <v>109</v>
      </c>
      <c r="E77" s="61">
        <v>41079</v>
      </c>
      <c r="F77" s="13" t="s">
        <v>54</v>
      </c>
      <c r="G77" s="39">
        <v>7338.12</v>
      </c>
      <c r="H77" s="42">
        <v>3238.25</v>
      </c>
      <c r="I77" s="42">
        <v>10576.37</v>
      </c>
      <c r="J77" s="39">
        <v>7338.12</v>
      </c>
      <c r="K77" s="42">
        <v>8130.33</v>
      </c>
      <c r="L77" s="42">
        <v>15468.45</v>
      </c>
      <c r="M77" s="39">
        <v>7338.12</v>
      </c>
      <c r="N77" s="42">
        <v>3238.25</v>
      </c>
      <c r="O77" s="42">
        <v>10576.37</v>
      </c>
      <c r="P77" s="39">
        <v>8170.7</v>
      </c>
      <c r="Q77" s="42">
        <v>3527.99</v>
      </c>
      <c r="R77" s="42">
        <v>11698.69</v>
      </c>
      <c r="S77" s="39">
        <v>8263.21</v>
      </c>
      <c r="T77" s="42">
        <v>3560.19</v>
      </c>
      <c r="U77" s="42">
        <v>11823.4</v>
      </c>
      <c r="V77" s="39">
        <v>8263.21</v>
      </c>
      <c r="W77" s="42">
        <v>3560.19</v>
      </c>
      <c r="X77" s="42">
        <v>11823.4</v>
      </c>
      <c r="Y77" s="39"/>
      <c r="Z77" s="42"/>
      <c r="AA77" s="42"/>
      <c r="AB77" s="39"/>
      <c r="AC77" s="42"/>
      <c r="AD77" s="42"/>
      <c r="AE77" s="39"/>
      <c r="AF77" s="42"/>
      <c r="AG77" s="42"/>
      <c r="AH77" s="39"/>
      <c r="AI77" s="42"/>
      <c r="AJ77" s="42"/>
      <c r="AK77" s="39"/>
      <c r="AL77" s="42"/>
      <c r="AM77" s="42"/>
      <c r="AN77" s="39"/>
      <c r="AO77" s="42"/>
      <c r="AP77" s="43"/>
      <c r="AQ77" s="15" t="s">
        <v>565</v>
      </c>
    </row>
    <row r="78" spans="1:43" ht="24">
      <c r="A78" s="14" t="s">
        <v>419</v>
      </c>
      <c r="B78" s="13" t="s">
        <v>420</v>
      </c>
      <c r="C78" s="13" t="s">
        <v>63</v>
      </c>
      <c r="D78" s="13" t="s">
        <v>421</v>
      </c>
      <c r="E78" s="61">
        <v>38838</v>
      </c>
      <c r="F78" s="13" t="s">
        <v>422</v>
      </c>
      <c r="G78" s="39">
        <v>3092.02</v>
      </c>
      <c r="H78" s="42">
        <v>479.12</v>
      </c>
      <c r="I78" s="42">
        <f>SUM(G78:H78)</f>
        <v>3571.14</v>
      </c>
      <c r="J78" s="39">
        <v>2319.07</v>
      </c>
      <c r="K78" s="42">
        <v>444.34</v>
      </c>
      <c r="L78" s="42">
        <f>SUM(J78:K78)</f>
        <v>2763.4100000000003</v>
      </c>
      <c r="M78" s="39">
        <v>2319.07</v>
      </c>
      <c r="N78" s="42">
        <v>444.34</v>
      </c>
      <c r="O78" s="42">
        <f>SUM(M78:N78)</f>
        <v>2763.4100000000003</v>
      </c>
      <c r="P78" s="39">
        <v>2319.07</v>
      </c>
      <c r="Q78" s="42">
        <v>444.34</v>
      </c>
      <c r="R78" s="42">
        <f>SUM(P78:Q78)</f>
        <v>2763.4100000000003</v>
      </c>
      <c r="S78" s="39">
        <v>2319.07</v>
      </c>
      <c r="T78" s="42">
        <v>444.34</v>
      </c>
      <c r="U78" s="42">
        <f>SUM(S78:T78)</f>
        <v>2763.4100000000003</v>
      </c>
      <c r="V78" s="39">
        <v>2319.07</v>
      </c>
      <c r="W78" s="42">
        <v>444.34</v>
      </c>
      <c r="X78" s="42">
        <f>SUM(V78:W78)</f>
        <v>2763.4100000000003</v>
      </c>
      <c r="Y78" s="39">
        <v>2319.07</v>
      </c>
      <c r="Z78" s="42">
        <v>444.34</v>
      </c>
      <c r="AA78" s="42">
        <f>SUM(Y78:Z78)</f>
        <v>2763.4100000000003</v>
      </c>
      <c r="AB78" s="39">
        <v>2588.75</v>
      </c>
      <c r="AC78" s="42">
        <v>496</v>
      </c>
      <c r="AD78" s="42">
        <f>SUM(AB78:AC78)</f>
        <v>3084.75</v>
      </c>
      <c r="AE78" s="39">
        <v>3181.92</v>
      </c>
      <c r="AF78" s="42">
        <v>493.05</v>
      </c>
      <c r="AG78" s="42">
        <f>SUM(AE78:AF78)</f>
        <v>3674.9700000000003</v>
      </c>
      <c r="AH78" s="39">
        <v>2386.5</v>
      </c>
      <c r="AI78" s="42">
        <v>457.25</v>
      </c>
      <c r="AJ78" s="42">
        <f>SUM(AH78:AI78)</f>
        <v>2843.75</v>
      </c>
      <c r="AK78" s="39">
        <v>2453.93</v>
      </c>
      <c r="AL78" s="42">
        <v>470.18</v>
      </c>
      <c r="AM78" s="42">
        <f>SUM(AK78:AL78)</f>
        <v>2924.1099999999997</v>
      </c>
      <c r="AN78" s="39">
        <f>SUM(AK78,AK78)</f>
        <v>4907.86</v>
      </c>
      <c r="AO78" s="42">
        <f>SUM(AL78,AL78)</f>
        <v>940.36</v>
      </c>
      <c r="AP78" s="43">
        <f>SUM(AN78:AO78)</f>
        <v>5848.219999999999</v>
      </c>
      <c r="AQ78" s="15" t="s">
        <v>539</v>
      </c>
    </row>
    <row r="79" spans="1:43" ht="24">
      <c r="A79" s="14" t="s">
        <v>77</v>
      </c>
      <c r="B79" s="13" t="s">
        <v>138</v>
      </c>
      <c r="C79" s="13" t="s">
        <v>14</v>
      </c>
      <c r="D79" s="13" t="s">
        <v>110</v>
      </c>
      <c r="E79" s="61">
        <v>41323</v>
      </c>
      <c r="F79" s="13" t="s">
        <v>78</v>
      </c>
      <c r="G79" s="39">
        <v>1879.43</v>
      </c>
      <c r="H79" s="42">
        <v>438.02</v>
      </c>
      <c r="I79" s="42">
        <v>2317.45</v>
      </c>
      <c r="J79" s="58">
        <v>1934.87</v>
      </c>
      <c r="K79" s="65">
        <v>438.02</v>
      </c>
      <c r="L79" s="42">
        <v>2372.89</v>
      </c>
      <c r="M79" s="42">
        <v>1998.23</v>
      </c>
      <c r="N79" s="44">
        <v>438.02</v>
      </c>
      <c r="O79" s="44">
        <f>SUM(M79:N79)</f>
        <v>2436.25</v>
      </c>
      <c r="P79" s="44">
        <v>1998.23</v>
      </c>
      <c r="Q79" s="44">
        <v>438.02</v>
      </c>
      <c r="R79" s="44">
        <f>SUM(P79:Q79)</f>
        <v>2436.25</v>
      </c>
      <c r="S79" s="68">
        <v>1998.23</v>
      </c>
      <c r="T79" s="69">
        <v>438.02</v>
      </c>
      <c r="U79" s="69">
        <f>SUM(S79:T79)</f>
        <v>2436.25</v>
      </c>
      <c r="V79" s="68">
        <v>2073.5</v>
      </c>
      <c r="W79" s="69">
        <v>459.94</v>
      </c>
      <c r="X79" s="69">
        <v>2533.44</v>
      </c>
      <c r="Y79" s="68">
        <v>2351.65</v>
      </c>
      <c r="Z79" s="69">
        <v>515.26</v>
      </c>
      <c r="AA79" s="69">
        <v>2866.91</v>
      </c>
      <c r="AB79" s="68">
        <v>2425.07</v>
      </c>
      <c r="AC79" s="69">
        <v>555.83</v>
      </c>
      <c r="AD79" s="69">
        <v>2980.9</v>
      </c>
      <c r="AE79" s="68">
        <v>2256.9</v>
      </c>
      <c r="AF79" s="69">
        <v>505.37</v>
      </c>
      <c r="AG79" s="69">
        <v>2762.27</v>
      </c>
      <c r="AH79" s="68">
        <v>2258.22</v>
      </c>
      <c r="AI79" s="69">
        <v>505.37</v>
      </c>
      <c r="AJ79" s="69">
        <v>2763.59</v>
      </c>
      <c r="AK79" s="68">
        <v>2258.22</v>
      </c>
      <c r="AL79" s="69">
        <v>505.37</v>
      </c>
      <c r="AM79" s="69">
        <v>2763.59</v>
      </c>
      <c r="AN79" s="68">
        <v>2258.22</v>
      </c>
      <c r="AO79" s="69">
        <v>505.37</v>
      </c>
      <c r="AP79" s="69">
        <v>2763.59</v>
      </c>
      <c r="AQ79" s="19" t="s">
        <v>539</v>
      </c>
    </row>
    <row r="80" spans="1:43" ht="24">
      <c r="A80" s="14" t="s">
        <v>319</v>
      </c>
      <c r="B80" s="13" t="s">
        <v>62</v>
      </c>
      <c r="C80" s="13" t="s">
        <v>12</v>
      </c>
      <c r="D80" s="13" t="s">
        <v>320</v>
      </c>
      <c r="E80" s="61">
        <v>41890</v>
      </c>
      <c r="F80" s="13" t="s">
        <v>321</v>
      </c>
      <c r="G80" s="39" t="s">
        <v>141</v>
      </c>
      <c r="H80" s="42" t="s">
        <v>141</v>
      </c>
      <c r="I80" s="42" t="s">
        <v>141</v>
      </c>
      <c r="J80" s="58" t="s">
        <v>141</v>
      </c>
      <c r="K80" s="65" t="s">
        <v>141</v>
      </c>
      <c r="L80" s="42" t="s">
        <v>141</v>
      </c>
      <c r="M80" s="42" t="s">
        <v>141</v>
      </c>
      <c r="N80" s="39" t="s">
        <v>141</v>
      </c>
      <c r="O80" s="42" t="s">
        <v>141</v>
      </c>
      <c r="P80" s="39" t="s">
        <v>141</v>
      </c>
      <c r="Q80" s="42" t="s">
        <v>141</v>
      </c>
      <c r="R80" s="42" t="s">
        <v>141</v>
      </c>
      <c r="S80" s="39" t="s">
        <v>141</v>
      </c>
      <c r="T80" s="42" t="s">
        <v>141</v>
      </c>
      <c r="U80" s="42" t="s">
        <v>141</v>
      </c>
      <c r="V80" s="39" t="s">
        <v>141</v>
      </c>
      <c r="W80" s="42" t="s">
        <v>141</v>
      </c>
      <c r="X80" s="42" t="s">
        <v>141</v>
      </c>
      <c r="Y80" s="39" t="s">
        <v>141</v>
      </c>
      <c r="Z80" s="42" t="s">
        <v>141</v>
      </c>
      <c r="AA80" s="42" t="s">
        <v>141</v>
      </c>
      <c r="AB80" s="39" t="s">
        <v>141</v>
      </c>
      <c r="AC80" s="42" t="s">
        <v>141</v>
      </c>
      <c r="AD80" s="42" t="s">
        <v>141</v>
      </c>
      <c r="AE80" s="39">
        <v>9684.04</v>
      </c>
      <c r="AF80" s="42">
        <v>7811.36</v>
      </c>
      <c r="AG80" s="42">
        <v>17495.4</v>
      </c>
      <c r="AH80" s="39">
        <v>9761.51</v>
      </c>
      <c r="AI80" s="42">
        <v>7842.02</v>
      </c>
      <c r="AJ80" s="42">
        <v>17603.53</v>
      </c>
      <c r="AK80" s="39">
        <v>9761.51</v>
      </c>
      <c r="AL80" s="42">
        <v>7842.02</v>
      </c>
      <c r="AM80" s="42">
        <v>17603.53</v>
      </c>
      <c r="AN80" s="39">
        <v>11088.03</v>
      </c>
      <c r="AO80" s="42">
        <v>8402.61</v>
      </c>
      <c r="AP80" s="42">
        <v>19490.64</v>
      </c>
      <c r="AQ80" s="15" t="s">
        <v>566</v>
      </c>
    </row>
    <row r="81" spans="1:43" ht="24">
      <c r="A81" s="14" t="s">
        <v>296</v>
      </c>
      <c r="B81" s="13" t="s">
        <v>297</v>
      </c>
      <c r="C81" s="13" t="s">
        <v>37</v>
      </c>
      <c r="D81" s="13" t="s">
        <v>298</v>
      </c>
      <c r="E81" s="61">
        <v>41395</v>
      </c>
      <c r="F81" s="13" t="s">
        <v>299</v>
      </c>
      <c r="G81" s="39">
        <v>3956.53</v>
      </c>
      <c r="H81" s="42">
        <v>562.26</v>
      </c>
      <c r="I81" s="42">
        <v>4518.79</v>
      </c>
      <c r="J81" s="39">
        <v>3956.53</v>
      </c>
      <c r="K81" s="42">
        <v>562.26</v>
      </c>
      <c r="L81" s="42">
        <v>4518.79</v>
      </c>
      <c r="M81" s="39">
        <v>3956.53</v>
      </c>
      <c r="N81" s="42">
        <v>562.26</v>
      </c>
      <c r="O81" s="42">
        <v>4518.79</v>
      </c>
      <c r="P81" s="39">
        <v>4503.93</v>
      </c>
      <c r="Q81" s="42">
        <v>640.06</v>
      </c>
      <c r="R81" s="42">
        <v>5143.99</v>
      </c>
      <c r="S81" s="39">
        <v>4503.93</v>
      </c>
      <c r="T81" s="42">
        <v>640.06</v>
      </c>
      <c r="U81" s="42">
        <v>5143.99</v>
      </c>
      <c r="V81" s="39">
        <v>4503.93</v>
      </c>
      <c r="W81" s="42">
        <v>640.06</v>
      </c>
      <c r="X81" s="42">
        <v>5143.99</v>
      </c>
      <c r="Y81" s="39">
        <v>4503.93</v>
      </c>
      <c r="Z81" s="42">
        <v>640.06</v>
      </c>
      <c r="AA81" s="42">
        <v>5143.99</v>
      </c>
      <c r="AB81" s="39">
        <v>4503.93</v>
      </c>
      <c r="AC81" s="42">
        <v>640.06</v>
      </c>
      <c r="AD81" s="42">
        <v>5143.99</v>
      </c>
      <c r="AE81" s="39">
        <v>4503.94</v>
      </c>
      <c r="AF81" s="42">
        <v>640.06</v>
      </c>
      <c r="AG81" s="42">
        <f>SUM(AE81:AF81)</f>
        <v>5144</v>
      </c>
      <c r="AH81" s="39">
        <v>4503.93</v>
      </c>
      <c r="AI81" s="42">
        <v>640.06</v>
      </c>
      <c r="AJ81" s="42">
        <v>5143.99</v>
      </c>
      <c r="AK81" s="39">
        <v>4503.93</v>
      </c>
      <c r="AL81" s="42">
        <v>640.06</v>
      </c>
      <c r="AM81" s="42">
        <v>5143.99</v>
      </c>
      <c r="AN81" s="39">
        <v>4503.93</v>
      </c>
      <c r="AO81" s="42">
        <v>640.06</v>
      </c>
      <c r="AP81" s="43">
        <v>5143.99</v>
      </c>
      <c r="AQ81" s="15" t="s">
        <v>567</v>
      </c>
    </row>
    <row r="82" spans="1:43" ht="36">
      <c r="A82" s="14" t="s">
        <v>322</v>
      </c>
      <c r="B82" s="13" t="s">
        <v>146</v>
      </c>
      <c r="C82" s="13" t="s">
        <v>30</v>
      </c>
      <c r="D82" s="13" t="s">
        <v>323</v>
      </c>
      <c r="E82" s="61">
        <v>41649</v>
      </c>
      <c r="F82" s="13" t="s">
        <v>324</v>
      </c>
      <c r="G82" s="39">
        <v>2611.04</v>
      </c>
      <c r="H82" s="42">
        <v>365</v>
      </c>
      <c r="I82" s="42">
        <v>2976.04</v>
      </c>
      <c r="J82" s="39">
        <v>3661.76</v>
      </c>
      <c r="K82" s="42">
        <v>514.31</v>
      </c>
      <c r="L82" s="42">
        <v>4176.07</v>
      </c>
      <c r="M82" s="39">
        <v>3485.23</v>
      </c>
      <c r="N82" s="42">
        <v>488.98</v>
      </c>
      <c r="O82" s="42">
        <v>3974.21</v>
      </c>
      <c r="P82" s="39">
        <v>3485.23</v>
      </c>
      <c r="Q82" s="42">
        <v>488.98</v>
      </c>
      <c r="R82" s="42">
        <v>3974.21</v>
      </c>
      <c r="S82" s="39">
        <v>4463.95</v>
      </c>
      <c r="T82" s="42">
        <v>628.08</v>
      </c>
      <c r="U82" s="42">
        <v>5092.03</v>
      </c>
      <c r="V82" s="39">
        <v>4463.95</v>
      </c>
      <c r="W82" s="42">
        <v>628.08</v>
      </c>
      <c r="X82" s="42">
        <v>5092.03</v>
      </c>
      <c r="Y82" s="39">
        <v>4463.95</v>
      </c>
      <c r="Z82" s="42">
        <v>628.08</v>
      </c>
      <c r="AA82" s="42">
        <v>5092.03</v>
      </c>
      <c r="AB82" s="39">
        <v>4463.95</v>
      </c>
      <c r="AC82" s="42">
        <v>628.08</v>
      </c>
      <c r="AD82" s="42">
        <v>5092.03</v>
      </c>
      <c r="AE82" s="39">
        <v>4463.95</v>
      </c>
      <c r="AF82" s="42">
        <v>628.08</v>
      </c>
      <c r="AG82" s="42">
        <v>5092.03</v>
      </c>
      <c r="AH82" s="39">
        <v>4463.95</v>
      </c>
      <c r="AI82" s="42">
        <v>628.08</v>
      </c>
      <c r="AJ82" s="42">
        <v>5092.03</v>
      </c>
      <c r="AK82" s="39">
        <v>3244.22</v>
      </c>
      <c r="AL82" s="42">
        <v>456.61</v>
      </c>
      <c r="AM82" s="42">
        <v>3700.83</v>
      </c>
      <c r="AN82" s="39" t="s">
        <v>141</v>
      </c>
      <c r="AO82" s="42" t="s">
        <v>141</v>
      </c>
      <c r="AP82" s="43" t="s">
        <v>141</v>
      </c>
      <c r="AQ82" s="15" t="s">
        <v>568</v>
      </c>
    </row>
    <row r="83" spans="1:43" ht="12.75">
      <c r="A83" s="14" t="s">
        <v>88</v>
      </c>
      <c r="B83" s="13" t="s">
        <v>26</v>
      </c>
      <c r="C83" s="13" t="s">
        <v>35</v>
      </c>
      <c r="D83" s="13" t="s">
        <v>111</v>
      </c>
      <c r="E83" s="61">
        <v>41431</v>
      </c>
      <c r="F83" s="13" t="s">
        <v>89</v>
      </c>
      <c r="G83" s="39">
        <v>14622.99</v>
      </c>
      <c r="H83" s="42">
        <v>5758.2</v>
      </c>
      <c r="I83" s="42">
        <f>SUM(G83:H83)</f>
        <v>20381.19</v>
      </c>
      <c r="J83" s="58">
        <v>14622.99</v>
      </c>
      <c r="K83" s="65">
        <v>5758.2</v>
      </c>
      <c r="L83" s="42">
        <f>SUM(J83:K83)</f>
        <v>20381.19</v>
      </c>
      <c r="M83" s="42">
        <v>24336.99</v>
      </c>
      <c r="N83" s="44">
        <v>6915.51</v>
      </c>
      <c r="O83" s="44">
        <v>31252.5</v>
      </c>
      <c r="P83" s="44">
        <v>14622.99</v>
      </c>
      <c r="Q83" s="44">
        <v>5698.97</v>
      </c>
      <c r="R83" s="44">
        <f>SUM(P83:Q83)</f>
        <v>20321.96</v>
      </c>
      <c r="S83" s="68">
        <v>14622.99</v>
      </c>
      <c r="T83" s="69">
        <v>5708.08</v>
      </c>
      <c r="U83" s="69">
        <f>SUM(S83:T83)</f>
        <v>20331.07</v>
      </c>
      <c r="V83" s="68">
        <v>14622.99</v>
      </c>
      <c r="W83" s="69">
        <v>6287.98</v>
      </c>
      <c r="X83" s="69">
        <f>SUM(V83:W83)</f>
        <v>20910.97</v>
      </c>
      <c r="Y83" s="68">
        <v>14622.99</v>
      </c>
      <c r="Z83" s="69">
        <v>6628.71</v>
      </c>
      <c r="AA83" s="69">
        <v>21251.7</v>
      </c>
      <c r="AB83" s="68">
        <v>14669.72</v>
      </c>
      <c r="AC83" s="69">
        <v>7370.33</v>
      </c>
      <c r="AD83" s="69">
        <v>22040.05</v>
      </c>
      <c r="AE83" s="68">
        <v>14956.59</v>
      </c>
      <c r="AF83" s="69">
        <v>7090.83</v>
      </c>
      <c r="AG83" s="69">
        <f>SUM(AE83:AF83)</f>
        <v>22047.42</v>
      </c>
      <c r="AH83" s="68">
        <v>16231.09</v>
      </c>
      <c r="AI83" s="69">
        <v>7649.8</v>
      </c>
      <c r="AJ83" s="69">
        <f>SUM(AH83:AI83)</f>
        <v>23880.89</v>
      </c>
      <c r="AK83" s="68">
        <v>17882.55</v>
      </c>
      <c r="AL83" s="69">
        <v>8495.05</v>
      </c>
      <c r="AM83" s="69">
        <f>SUM(AK83:AL83)</f>
        <v>26377.6</v>
      </c>
      <c r="AN83" s="68">
        <v>17361.35</v>
      </c>
      <c r="AO83" s="69">
        <v>10570.65</v>
      </c>
      <c r="AP83" s="69">
        <v>27932</v>
      </c>
      <c r="AQ83" s="19" t="s">
        <v>539</v>
      </c>
    </row>
  </sheetData>
  <sheetProtection/>
  <mergeCells count="20">
    <mergeCell ref="AH3:AJ3"/>
    <mergeCell ref="AK3:AM3"/>
    <mergeCell ref="AN3:AP3"/>
    <mergeCell ref="AQ3:AQ4"/>
    <mergeCell ref="A2:AQ2"/>
    <mergeCell ref="Y3:AA3"/>
    <mergeCell ref="AB3:AD3"/>
    <mergeCell ref="AE3:AG3"/>
    <mergeCell ref="M3:O3"/>
    <mergeCell ref="P3:R3"/>
    <mergeCell ref="A3:A4"/>
    <mergeCell ref="B3:B4"/>
    <mergeCell ref="C3:C4"/>
    <mergeCell ref="D3:D4"/>
    <mergeCell ref="S3:U3"/>
    <mergeCell ref="V3:X3"/>
    <mergeCell ref="E3:E4"/>
    <mergeCell ref="F3:F4"/>
    <mergeCell ref="G3:I3"/>
    <mergeCell ref="J3:L3"/>
  </mergeCells>
  <printOptions/>
  <pageMargins left="0.787401575" right="0.787401575" top="0.984251969" bottom="0.984251969" header="0.492125985" footer="0.492125985"/>
  <pageSetup horizontalDpi="600" verticalDpi="600" orientation="portrait" paperSize="9" scale="60" r:id="rId2"/>
  <colBreaks count="6" manualBreakCount="6">
    <brk id="6" max="65535" man="1"/>
    <brk id="12" max="65535" man="1"/>
    <brk id="18" max="65535" man="1"/>
    <brk id="24" max="65535" man="1"/>
    <brk id="30" max="65535" man="1"/>
    <brk id="36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</sheetPr>
  <dimension ref="A2:AQ70"/>
  <sheetViews>
    <sheetView showGridLines="0" zoomScalePageLayoutView="0" workbookViewId="0" topLeftCell="A1">
      <selection activeCell="A3" sqref="A3:A4"/>
    </sheetView>
  </sheetViews>
  <sheetFormatPr defaultColWidth="9.140625" defaultRowHeight="12.75"/>
  <cols>
    <col min="1" max="1" width="31.140625" style="10" bestFit="1" customWidth="1"/>
    <col min="2" max="2" width="13.140625" style="10" bestFit="1" customWidth="1"/>
    <col min="3" max="3" width="9.140625" style="10" customWidth="1"/>
    <col min="4" max="4" width="15.8515625" style="10" customWidth="1"/>
    <col min="5" max="5" width="12.00390625" style="10" customWidth="1"/>
    <col min="6" max="6" width="15.00390625" style="10" customWidth="1"/>
    <col min="7" max="11" width="12.00390625" style="10" bestFit="1" customWidth="1"/>
    <col min="12" max="12" width="12.57421875" style="10" bestFit="1" customWidth="1"/>
    <col min="13" max="15" width="12.00390625" style="10" bestFit="1" customWidth="1"/>
    <col min="16" max="18" width="13.140625" style="10" bestFit="1" customWidth="1"/>
    <col min="19" max="19" width="12.00390625" style="10" bestFit="1" customWidth="1"/>
    <col min="20" max="20" width="11.00390625" style="10" bestFit="1" customWidth="1"/>
    <col min="21" max="22" width="12.00390625" style="10" bestFit="1" customWidth="1"/>
    <col min="23" max="23" width="11.00390625" style="10" bestFit="1" customWidth="1"/>
    <col min="24" max="25" width="12.00390625" style="10" bestFit="1" customWidth="1"/>
    <col min="26" max="26" width="11.00390625" style="10" bestFit="1" customWidth="1"/>
    <col min="27" max="28" width="12.00390625" style="10" bestFit="1" customWidth="1"/>
    <col min="29" max="29" width="11.00390625" style="10" bestFit="1" customWidth="1"/>
    <col min="30" max="31" width="12.00390625" style="10" bestFit="1" customWidth="1"/>
    <col min="32" max="32" width="11.00390625" style="10" bestFit="1" customWidth="1"/>
    <col min="33" max="34" width="12.00390625" style="10" bestFit="1" customWidth="1"/>
    <col min="35" max="35" width="11.00390625" style="10" bestFit="1" customWidth="1"/>
    <col min="36" max="37" width="12.00390625" style="10" bestFit="1" customWidth="1"/>
    <col min="38" max="38" width="11.00390625" style="10" bestFit="1" customWidth="1"/>
    <col min="39" max="42" width="12.00390625" style="10" bestFit="1" customWidth="1"/>
    <col min="43" max="43" width="39.8515625" style="10" bestFit="1" customWidth="1"/>
    <col min="44" max="16384" width="9.140625" style="10" customWidth="1"/>
  </cols>
  <sheetData>
    <row r="1" ht="74.25" customHeight="1"/>
    <row r="2" spans="1:43" ht="13.5" thickBot="1">
      <c r="A2" s="407" t="s">
        <v>690</v>
      </c>
      <c r="B2" s="407"/>
      <c r="C2" s="407"/>
      <c r="D2" s="407"/>
      <c r="E2" s="407"/>
      <c r="F2" s="407"/>
      <c r="G2" s="407"/>
      <c r="H2" s="407"/>
      <c r="I2" s="407"/>
      <c r="J2" s="407"/>
      <c r="K2" s="407"/>
      <c r="L2" s="407"/>
      <c r="M2" s="407"/>
      <c r="N2" s="407"/>
      <c r="O2" s="407"/>
      <c r="P2" s="407"/>
      <c r="Q2" s="407"/>
      <c r="R2" s="407"/>
      <c r="S2" s="407"/>
      <c r="T2" s="407"/>
      <c r="U2" s="407"/>
      <c r="V2" s="407"/>
      <c r="W2" s="407"/>
      <c r="X2" s="407"/>
      <c r="Y2" s="407"/>
      <c r="Z2" s="407"/>
      <c r="AA2" s="407"/>
      <c r="AB2" s="407"/>
      <c r="AC2" s="407"/>
      <c r="AD2" s="407"/>
      <c r="AE2" s="407"/>
      <c r="AF2" s="407"/>
      <c r="AG2" s="407"/>
      <c r="AH2" s="407"/>
      <c r="AI2" s="407"/>
      <c r="AJ2" s="407"/>
      <c r="AK2" s="407"/>
      <c r="AL2" s="407"/>
      <c r="AM2" s="407"/>
      <c r="AN2" s="407"/>
      <c r="AO2" s="407"/>
      <c r="AP2" s="407"/>
      <c r="AQ2" s="407"/>
    </row>
    <row r="3" spans="1:43" ht="12.75" customHeight="1">
      <c r="A3" s="401" t="s">
        <v>0</v>
      </c>
      <c r="B3" s="397" t="s">
        <v>1</v>
      </c>
      <c r="C3" s="397" t="s">
        <v>2</v>
      </c>
      <c r="D3" s="397" t="s">
        <v>3</v>
      </c>
      <c r="E3" s="397" t="s">
        <v>81</v>
      </c>
      <c r="F3" s="397" t="s">
        <v>5</v>
      </c>
      <c r="G3" s="403" t="s">
        <v>114</v>
      </c>
      <c r="H3" s="403"/>
      <c r="I3" s="403"/>
      <c r="J3" s="397" t="s">
        <v>115</v>
      </c>
      <c r="K3" s="397"/>
      <c r="L3" s="397"/>
      <c r="M3" s="403" t="s">
        <v>116</v>
      </c>
      <c r="N3" s="403"/>
      <c r="O3" s="403"/>
      <c r="P3" s="403" t="s">
        <v>117</v>
      </c>
      <c r="Q3" s="403"/>
      <c r="R3" s="403"/>
      <c r="S3" s="403" t="s">
        <v>118</v>
      </c>
      <c r="T3" s="403"/>
      <c r="U3" s="403"/>
      <c r="V3" s="403" t="s">
        <v>119</v>
      </c>
      <c r="W3" s="403"/>
      <c r="X3" s="403"/>
      <c r="Y3" s="403" t="s">
        <v>142</v>
      </c>
      <c r="Z3" s="403"/>
      <c r="AA3" s="403"/>
      <c r="AB3" s="403" t="s">
        <v>120</v>
      </c>
      <c r="AC3" s="403"/>
      <c r="AD3" s="403"/>
      <c r="AE3" s="403" t="s">
        <v>121</v>
      </c>
      <c r="AF3" s="403"/>
      <c r="AG3" s="403"/>
      <c r="AH3" s="404" t="s">
        <v>122</v>
      </c>
      <c r="AI3" s="405"/>
      <c r="AJ3" s="406"/>
      <c r="AK3" s="403" t="s">
        <v>123</v>
      </c>
      <c r="AL3" s="403"/>
      <c r="AM3" s="403"/>
      <c r="AN3" s="403" t="s">
        <v>124</v>
      </c>
      <c r="AO3" s="403"/>
      <c r="AP3" s="403"/>
      <c r="AQ3" s="399" t="s">
        <v>378</v>
      </c>
    </row>
    <row r="4" spans="1:43" ht="36.75" thickBot="1">
      <c r="A4" s="402"/>
      <c r="B4" s="398"/>
      <c r="C4" s="398"/>
      <c r="D4" s="398"/>
      <c r="E4" s="398"/>
      <c r="F4" s="398"/>
      <c r="G4" s="12" t="s">
        <v>377</v>
      </c>
      <c r="H4" s="11" t="s">
        <v>125</v>
      </c>
      <c r="I4" s="11" t="s">
        <v>140</v>
      </c>
      <c r="J4" s="12" t="s">
        <v>377</v>
      </c>
      <c r="K4" s="11" t="s">
        <v>125</v>
      </c>
      <c r="L4" s="11" t="s">
        <v>140</v>
      </c>
      <c r="M4" s="12" t="s">
        <v>377</v>
      </c>
      <c r="N4" s="11" t="s">
        <v>125</v>
      </c>
      <c r="O4" s="11" t="s">
        <v>140</v>
      </c>
      <c r="P4" s="12" t="s">
        <v>377</v>
      </c>
      <c r="Q4" s="11" t="s">
        <v>125</v>
      </c>
      <c r="R4" s="11" t="s">
        <v>140</v>
      </c>
      <c r="S4" s="12" t="s">
        <v>377</v>
      </c>
      <c r="T4" s="11" t="s">
        <v>125</v>
      </c>
      <c r="U4" s="11" t="s">
        <v>140</v>
      </c>
      <c r="V4" s="12" t="s">
        <v>377</v>
      </c>
      <c r="W4" s="11" t="s">
        <v>125</v>
      </c>
      <c r="X4" s="11" t="s">
        <v>140</v>
      </c>
      <c r="Y4" s="12" t="s">
        <v>377</v>
      </c>
      <c r="Z4" s="11" t="s">
        <v>125</v>
      </c>
      <c r="AA4" s="11" t="s">
        <v>140</v>
      </c>
      <c r="AB4" s="22" t="s">
        <v>377</v>
      </c>
      <c r="AC4" s="11" t="s">
        <v>125</v>
      </c>
      <c r="AD4" s="11" t="s">
        <v>140</v>
      </c>
      <c r="AE4" s="12" t="s">
        <v>377</v>
      </c>
      <c r="AF4" s="11" t="s">
        <v>125</v>
      </c>
      <c r="AG4" s="11" t="s">
        <v>140</v>
      </c>
      <c r="AH4" s="12" t="s">
        <v>377</v>
      </c>
      <c r="AI4" s="11" t="s">
        <v>125</v>
      </c>
      <c r="AJ4" s="11" t="s">
        <v>140</v>
      </c>
      <c r="AK4" s="12" t="s">
        <v>377</v>
      </c>
      <c r="AL4" s="11" t="s">
        <v>125</v>
      </c>
      <c r="AM4" s="11" t="s">
        <v>140</v>
      </c>
      <c r="AN4" s="12" t="s">
        <v>377</v>
      </c>
      <c r="AO4" s="11" t="s">
        <v>125</v>
      </c>
      <c r="AP4" s="11" t="s">
        <v>140</v>
      </c>
      <c r="AQ4" s="400"/>
    </row>
    <row r="5" spans="1:43" s="9" customFormat="1" ht="12.75">
      <c r="A5" s="23" t="s">
        <v>231</v>
      </c>
      <c r="B5" s="24" t="s">
        <v>127</v>
      </c>
      <c r="C5" s="24" t="s">
        <v>4</v>
      </c>
      <c r="D5" s="24" t="s">
        <v>232</v>
      </c>
      <c r="E5" s="25">
        <v>40323</v>
      </c>
      <c r="F5" s="24" t="s">
        <v>233</v>
      </c>
      <c r="G5" s="26">
        <v>2117.13</v>
      </c>
      <c r="H5" s="26">
        <v>300.87</v>
      </c>
      <c r="I5" s="26">
        <v>2418</v>
      </c>
      <c r="J5" s="26">
        <v>2117.13</v>
      </c>
      <c r="K5" s="26">
        <v>300.87</v>
      </c>
      <c r="L5" s="26">
        <v>2418</v>
      </c>
      <c r="M5" s="26">
        <v>2117.13</v>
      </c>
      <c r="N5" s="26">
        <v>300.87</v>
      </c>
      <c r="O5" s="26">
        <v>2418</v>
      </c>
      <c r="P5" s="26">
        <v>2117.13</v>
      </c>
      <c r="Q5" s="26">
        <v>300.87</v>
      </c>
      <c r="R5" s="26">
        <v>2418</v>
      </c>
      <c r="S5" s="26">
        <v>2117.13</v>
      </c>
      <c r="T5" s="26">
        <v>300.87</v>
      </c>
      <c r="U5" s="26">
        <v>2418</v>
      </c>
      <c r="V5" s="26">
        <v>2117.13</v>
      </c>
      <c r="W5" s="26">
        <v>300.87</v>
      </c>
      <c r="X5" s="26">
        <v>2418</v>
      </c>
      <c r="Y5" s="26">
        <v>2117.13</v>
      </c>
      <c r="Z5" s="26">
        <v>300.87</v>
      </c>
      <c r="AA5" s="26">
        <v>2418</v>
      </c>
      <c r="AB5" s="27">
        <v>2117.13</v>
      </c>
      <c r="AC5" s="28">
        <v>300.87</v>
      </c>
      <c r="AD5" s="28">
        <v>2418</v>
      </c>
      <c r="AE5" s="27">
        <v>2117.13</v>
      </c>
      <c r="AF5" s="28">
        <v>300.87</v>
      </c>
      <c r="AG5" s="28">
        <v>2418</v>
      </c>
      <c r="AH5" s="27">
        <v>2117.13</v>
      </c>
      <c r="AI5" s="28">
        <v>300.87</v>
      </c>
      <c r="AJ5" s="28">
        <v>2418</v>
      </c>
      <c r="AK5" s="27">
        <v>2117.13</v>
      </c>
      <c r="AL5" s="28">
        <v>300.87</v>
      </c>
      <c r="AM5" s="28">
        <v>2418</v>
      </c>
      <c r="AN5" s="27">
        <v>2117.13</v>
      </c>
      <c r="AO5" s="28">
        <v>300.87</v>
      </c>
      <c r="AP5" s="29">
        <v>2418</v>
      </c>
      <c r="AQ5" s="30" t="s">
        <v>569</v>
      </c>
    </row>
    <row r="6" spans="1:43" s="9" customFormat="1" ht="24">
      <c r="A6" s="31" t="s">
        <v>156</v>
      </c>
      <c r="B6" s="32" t="s">
        <v>127</v>
      </c>
      <c r="C6" s="32" t="s">
        <v>14</v>
      </c>
      <c r="D6" s="32" t="s">
        <v>157</v>
      </c>
      <c r="E6" s="33">
        <v>40909</v>
      </c>
      <c r="F6" s="32" t="s">
        <v>158</v>
      </c>
      <c r="G6" s="34">
        <v>1538.04</v>
      </c>
      <c r="H6" s="34">
        <v>205.95</v>
      </c>
      <c r="I6" s="34">
        <v>1743.99</v>
      </c>
      <c r="J6" s="34">
        <v>1763.88</v>
      </c>
      <c r="K6" s="34">
        <v>205.95</v>
      </c>
      <c r="L6" s="34">
        <v>1969.83</v>
      </c>
      <c r="M6" s="34">
        <v>1763.88</v>
      </c>
      <c r="N6" s="34">
        <v>205.95</v>
      </c>
      <c r="O6" s="34">
        <v>1969.83</v>
      </c>
      <c r="P6" s="34" t="s">
        <v>141</v>
      </c>
      <c r="Q6" s="34" t="s">
        <v>141</v>
      </c>
      <c r="R6" s="34" t="s">
        <v>141</v>
      </c>
      <c r="S6" s="34" t="s">
        <v>141</v>
      </c>
      <c r="T6" s="34" t="s">
        <v>141</v>
      </c>
      <c r="U6" s="34" t="s">
        <v>141</v>
      </c>
      <c r="V6" s="34" t="s">
        <v>141</v>
      </c>
      <c r="W6" s="34" t="s">
        <v>141</v>
      </c>
      <c r="X6" s="34" t="s">
        <v>141</v>
      </c>
      <c r="Y6" s="34" t="s">
        <v>141</v>
      </c>
      <c r="Z6" s="34" t="s">
        <v>141</v>
      </c>
      <c r="AA6" s="34" t="s">
        <v>141</v>
      </c>
      <c r="AB6" s="34" t="s">
        <v>141</v>
      </c>
      <c r="AC6" s="34" t="s">
        <v>141</v>
      </c>
      <c r="AD6" s="34" t="s">
        <v>141</v>
      </c>
      <c r="AE6" s="34" t="s">
        <v>141</v>
      </c>
      <c r="AF6" s="34" t="s">
        <v>141</v>
      </c>
      <c r="AG6" s="34" t="s">
        <v>141</v>
      </c>
      <c r="AH6" s="35" t="s">
        <v>141</v>
      </c>
      <c r="AI6" s="36" t="s">
        <v>141</v>
      </c>
      <c r="AJ6" s="36" t="s">
        <v>141</v>
      </c>
      <c r="AK6" s="35" t="s">
        <v>141</v>
      </c>
      <c r="AL6" s="36" t="s">
        <v>141</v>
      </c>
      <c r="AM6" s="36" t="s">
        <v>141</v>
      </c>
      <c r="AN6" s="35" t="s">
        <v>141</v>
      </c>
      <c r="AO6" s="36" t="s">
        <v>141</v>
      </c>
      <c r="AP6" s="37" t="s">
        <v>141</v>
      </c>
      <c r="AQ6" s="16" t="s">
        <v>570</v>
      </c>
    </row>
    <row r="7" spans="1:43" s="9" customFormat="1" ht="24">
      <c r="A7" s="14" t="s">
        <v>332</v>
      </c>
      <c r="B7" s="13" t="s">
        <v>333</v>
      </c>
      <c r="C7" s="13" t="s">
        <v>14</v>
      </c>
      <c r="D7" s="13" t="s">
        <v>334</v>
      </c>
      <c r="E7" s="38">
        <v>41913</v>
      </c>
      <c r="F7" s="13" t="s">
        <v>335</v>
      </c>
      <c r="G7" s="39">
        <v>1063.79</v>
      </c>
      <c r="H7" s="39">
        <v>472.1</v>
      </c>
      <c r="I7" s="39">
        <v>1535.89</v>
      </c>
      <c r="J7" s="39">
        <v>1063.79</v>
      </c>
      <c r="K7" s="39">
        <v>472.1</v>
      </c>
      <c r="L7" s="39">
        <v>1535.89</v>
      </c>
      <c r="M7" s="39" t="s">
        <v>141</v>
      </c>
      <c r="N7" s="39" t="s">
        <v>141</v>
      </c>
      <c r="O7" s="39" t="s">
        <v>141</v>
      </c>
      <c r="P7" s="39" t="s">
        <v>141</v>
      </c>
      <c r="Q7" s="39" t="s">
        <v>141</v>
      </c>
      <c r="R7" s="39" t="s">
        <v>141</v>
      </c>
      <c r="S7" s="39" t="s">
        <v>141</v>
      </c>
      <c r="T7" s="39" t="s">
        <v>141</v>
      </c>
      <c r="U7" s="39" t="s">
        <v>141</v>
      </c>
      <c r="V7" s="39" t="s">
        <v>141</v>
      </c>
      <c r="W7" s="39" t="s">
        <v>141</v>
      </c>
      <c r="X7" s="39" t="s">
        <v>141</v>
      </c>
      <c r="Y7" s="39" t="s">
        <v>141</v>
      </c>
      <c r="Z7" s="39" t="s">
        <v>141</v>
      </c>
      <c r="AA7" s="39" t="s">
        <v>141</v>
      </c>
      <c r="AB7" s="39" t="s">
        <v>141</v>
      </c>
      <c r="AC7" s="39" t="s">
        <v>141</v>
      </c>
      <c r="AD7" s="39" t="s">
        <v>141</v>
      </c>
      <c r="AE7" s="39" t="s">
        <v>141</v>
      </c>
      <c r="AF7" s="39" t="s">
        <v>141</v>
      </c>
      <c r="AG7" s="39" t="s">
        <v>141</v>
      </c>
      <c r="AH7" s="39" t="s">
        <v>141</v>
      </c>
      <c r="AI7" s="39" t="s">
        <v>141</v>
      </c>
      <c r="AJ7" s="39" t="s">
        <v>141</v>
      </c>
      <c r="AK7" s="39" t="s">
        <v>141</v>
      </c>
      <c r="AL7" s="39" t="s">
        <v>141</v>
      </c>
      <c r="AM7" s="39" t="s">
        <v>141</v>
      </c>
      <c r="AN7" s="39" t="s">
        <v>141</v>
      </c>
      <c r="AO7" s="39" t="s">
        <v>141</v>
      </c>
      <c r="AP7" s="40" t="s">
        <v>141</v>
      </c>
      <c r="AQ7" s="16" t="s">
        <v>571</v>
      </c>
    </row>
    <row r="8" spans="1:43" s="9" customFormat="1" ht="24">
      <c r="A8" s="14" t="s">
        <v>25</v>
      </c>
      <c r="B8" s="13" t="s">
        <v>26</v>
      </c>
      <c r="C8" s="13" t="s">
        <v>28</v>
      </c>
      <c r="D8" s="13" t="s">
        <v>27</v>
      </c>
      <c r="E8" s="38">
        <v>41122</v>
      </c>
      <c r="F8" s="13" t="s">
        <v>50</v>
      </c>
      <c r="G8" s="39">
        <v>14624.72</v>
      </c>
      <c r="H8" s="39">
        <v>16105.26</v>
      </c>
      <c r="I8" s="39">
        <f>SUM(G8:H8)</f>
        <v>30729.98</v>
      </c>
      <c r="J8" s="39">
        <v>16895.76</v>
      </c>
      <c r="K8" s="39">
        <v>17444.74</v>
      </c>
      <c r="L8" s="39">
        <f>SUM(J8:K8)</f>
        <v>34340.5</v>
      </c>
      <c r="M8" s="39">
        <v>21988.37</v>
      </c>
      <c r="N8" s="39">
        <v>15967.14</v>
      </c>
      <c r="O8" s="39">
        <f>SUM(M8:N8)</f>
        <v>37955.509999999995</v>
      </c>
      <c r="P8" s="39">
        <v>11187.15</v>
      </c>
      <c r="Q8" s="39">
        <v>15500.09</v>
      </c>
      <c r="R8" s="39">
        <f>SUM(P8:Q8)</f>
        <v>26687.239999999998</v>
      </c>
      <c r="S8" s="39" t="s">
        <v>141</v>
      </c>
      <c r="T8" s="39" t="s">
        <v>141</v>
      </c>
      <c r="U8" s="39" t="s">
        <v>141</v>
      </c>
      <c r="V8" s="39" t="s">
        <v>141</v>
      </c>
      <c r="W8" s="39" t="s">
        <v>141</v>
      </c>
      <c r="X8" s="39" t="s">
        <v>141</v>
      </c>
      <c r="Y8" s="39" t="s">
        <v>141</v>
      </c>
      <c r="Z8" s="39" t="s">
        <v>141</v>
      </c>
      <c r="AA8" s="39" t="s">
        <v>141</v>
      </c>
      <c r="AB8" s="39" t="s">
        <v>141</v>
      </c>
      <c r="AC8" s="39" t="s">
        <v>141</v>
      </c>
      <c r="AD8" s="39" t="s">
        <v>141</v>
      </c>
      <c r="AE8" s="39" t="s">
        <v>141</v>
      </c>
      <c r="AF8" s="39" t="s">
        <v>141</v>
      </c>
      <c r="AG8" s="39" t="s">
        <v>141</v>
      </c>
      <c r="AH8" s="39" t="s">
        <v>141</v>
      </c>
      <c r="AI8" s="39" t="s">
        <v>141</v>
      </c>
      <c r="AJ8" s="39" t="s">
        <v>141</v>
      </c>
      <c r="AK8" s="39" t="s">
        <v>141</v>
      </c>
      <c r="AL8" s="39" t="s">
        <v>141</v>
      </c>
      <c r="AM8" s="39" t="s">
        <v>141</v>
      </c>
      <c r="AN8" s="39" t="s">
        <v>141</v>
      </c>
      <c r="AO8" s="39" t="s">
        <v>141</v>
      </c>
      <c r="AP8" s="39" t="s">
        <v>141</v>
      </c>
      <c r="AQ8" s="15" t="s">
        <v>572</v>
      </c>
    </row>
    <row r="9" spans="1:43" s="9" customFormat="1" ht="36">
      <c r="A9" s="14" t="s">
        <v>147</v>
      </c>
      <c r="B9" s="13" t="s">
        <v>71</v>
      </c>
      <c r="C9" s="13" t="s">
        <v>6</v>
      </c>
      <c r="D9" s="13" t="s">
        <v>148</v>
      </c>
      <c r="E9" s="38">
        <v>41487</v>
      </c>
      <c r="F9" s="13" t="s">
        <v>149</v>
      </c>
      <c r="G9" s="39">
        <v>186.19</v>
      </c>
      <c r="H9" s="39">
        <v>54.87</v>
      </c>
      <c r="I9" s="41">
        <v>241.06</v>
      </c>
      <c r="J9" s="39">
        <v>1454.19</v>
      </c>
      <c r="K9" s="39">
        <v>423.27</v>
      </c>
      <c r="L9" s="39">
        <v>1877.46</v>
      </c>
      <c r="M9" s="39">
        <v>1664.41</v>
      </c>
      <c r="N9" s="39">
        <v>485.64</v>
      </c>
      <c r="O9" s="39">
        <f>SUM(M9:N9)</f>
        <v>2150.05</v>
      </c>
      <c r="P9" s="39">
        <v>1457.1</v>
      </c>
      <c r="Q9" s="39">
        <v>464.63</v>
      </c>
      <c r="R9" s="39">
        <v>1921.73</v>
      </c>
      <c r="S9" s="39">
        <v>1664.41</v>
      </c>
      <c r="T9" s="39">
        <v>479.79</v>
      </c>
      <c r="U9" s="39">
        <v>2144.2</v>
      </c>
      <c r="V9" s="39">
        <v>1624.1</v>
      </c>
      <c r="W9" s="39">
        <v>464.63</v>
      </c>
      <c r="X9" s="39">
        <v>2089.73</v>
      </c>
      <c r="Y9" s="39">
        <v>1664.41</v>
      </c>
      <c r="Z9" s="39">
        <v>479.79</v>
      </c>
      <c r="AA9" s="39">
        <v>2144.2</v>
      </c>
      <c r="AB9" s="39">
        <v>1624.1</v>
      </c>
      <c r="AC9" s="39">
        <v>464.63</v>
      </c>
      <c r="AD9" s="39">
        <v>2089.73</v>
      </c>
      <c r="AE9" s="39">
        <v>1624.1</v>
      </c>
      <c r="AF9" s="39">
        <v>464.63</v>
      </c>
      <c r="AG9" s="39">
        <v>2089.73</v>
      </c>
      <c r="AH9" s="39">
        <v>1664.41</v>
      </c>
      <c r="AI9" s="39">
        <v>479.79</v>
      </c>
      <c r="AJ9" s="39">
        <v>2144.2</v>
      </c>
      <c r="AK9" s="39">
        <v>1624.1</v>
      </c>
      <c r="AL9" s="39">
        <v>464.63</v>
      </c>
      <c r="AM9" s="39">
        <v>2089.73</v>
      </c>
      <c r="AN9" s="39" t="s">
        <v>573</v>
      </c>
      <c r="AO9" s="39" t="s">
        <v>573</v>
      </c>
      <c r="AP9" s="40" t="s">
        <v>573</v>
      </c>
      <c r="AQ9" s="15" t="s">
        <v>574</v>
      </c>
    </row>
    <row r="10" spans="1:43" s="9" customFormat="1" ht="36">
      <c r="A10" s="14" t="s">
        <v>423</v>
      </c>
      <c r="B10" s="13" t="s">
        <v>204</v>
      </c>
      <c r="C10" s="13" t="s">
        <v>14</v>
      </c>
      <c r="D10" s="13" t="s">
        <v>409</v>
      </c>
      <c r="E10" s="38">
        <v>41730</v>
      </c>
      <c r="F10" s="39" t="s">
        <v>424</v>
      </c>
      <c r="G10" s="39">
        <v>3889.59</v>
      </c>
      <c r="H10" s="39">
        <v>1161.39</v>
      </c>
      <c r="I10" s="41">
        <f>SUM(G10:H10)</f>
        <v>5050.9800000000005</v>
      </c>
      <c r="J10" s="39">
        <v>2917.19</v>
      </c>
      <c r="K10" s="39">
        <v>927.04</v>
      </c>
      <c r="L10" s="39">
        <f>SUM(J10:K10)</f>
        <v>3844.23</v>
      </c>
      <c r="M10" s="39">
        <v>3826.47</v>
      </c>
      <c r="N10" s="39">
        <v>1146.18</v>
      </c>
      <c r="O10" s="39">
        <f>SUM(M10:N10)</f>
        <v>4972.65</v>
      </c>
      <c r="P10" s="39">
        <v>3346.62</v>
      </c>
      <c r="Q10" s="39">
        <v>1030.53</v>
      </c>
      <c r="R10" s="39">
        <f>SUM(P10:Q10)</f>
        <v>4377.15</v>
      </c>
      <c r="S10" s="39">
        <v>3703.25</v>
      </c>
      <c r="T10" s="39">
        <v>1144.48</v>
      </c>
      <c r="U10" s="39">
        <f>SUM(S10:T10)</f>
        <v>4847.73</v>
      </c>
      <c r="V10" s="39">
        <v>3703.25</v>
      </c>
      <c r="W10" s="39">
        <v>1144.48</v>
      </c>
      <c r="X10" s="39">
        <f>SUM(V10:W10)</f>
        <v>4847.73</v>
      </c>
      <c r="Y10" s="39">
        <v>3703.25</v>
      </c>
      <c r="Z10" s="39">
        <v>1144.48</v>
      </c>
      <c r="AA10" s="39">
        <f>SUM(Y10:Z10)</f>
        <v>4847.73</v>
      </c>
      <c r="AB10" s="39">
        <v>3703.25</v>
      </c>
      <c r="AC10" s="39">
        <v>1144.48</v>
      </c>
      <c r="AD10" s="39">
        <f>SUM(AB10:AC10)</f>
        <v>4847.73</v>
      </c>
      <c r="AE10" s="39">
        <v>3703.25</v>
      </c>
      <c r="AF10" s="39">
        <v>1144.48</v>
      </c>
      <c r="AG10" s="39">
        <f>SUM(AE10:AF10)</f>
        <v>4847.73</v>
      </c>
      <c r="AH10" s="39">
        <v>3703.25</v>
      </c>
      <c r="AI10" s="39">
        <v>1144.48</v>
      </c>
      <c r="AJ10" s="39">
        <f>SUM(AH10:AI10)</f>
        <v>4847.73</v>
      </c>
      <c r="AK10" s="39">
        <v>3703.25</v>
      </c>
      <c r="AL10" s="39">
        <v>1144.48</v>
      </c>
      <c r="AM10" s="39">
        <f>SUM(AK10:AL10)</f>
        <v>4847.73</v>
      </c>
      <c r="AN10" s="39">
        <v>7406.5</v>
      </c>
      <c r="AO10" s="39">
        <v>2036.96</v>
      </c>
      <c r="AP10" s="40">
        <f>SUM(AN10:AO10)</f>
        <v>9443.46</v>
      </c>
      <c r="AQ10" s="17" t="s">
        <v>569</v>
      </c>
    </row>
    <row r="11" spans="1:43" s="9" customFormat="1" ht="24">
      <c r="A11" s="14" t="s">
        <v>341</v>
      </c>
      <c r="B11" s="13" t="s">
        <v>213</v>
      </c>
      <c r="C11" s="13" t="s">
        <v>14</v>
      </c>
      <c r="D11" s="13" t="s">
        <v>342</v>
      </c>
      <c r="E11" s="38">
        <v>42047</v>
      </c>
      <c r="F11" s="13" t="s">
        <v>393</v>
      </c>
      <c r="G11" s="39">
        <v>1556.65</v>
      </c>
      <c r="H11" s="42">
        <v>214.89</v>
      </c>
      <c r="I11" s="42">
        <f>SUM(G11:H11)</f>
        <v>1771.54</v>
      </c>
      <c r="J11" s="39">
        <v>1556.65</v>
      </c>
      <c r="K11" s="42">
        <v>214.89</v>
      </c>
      <c r="L11" s="42">
        <f>SUM(J11:K11)</f>
        <v>1771.54</v>
      </c>
      <c r="M11" s="39">
        <v>1627.97</v>
      </c>
      <c r="N11" s="42">
        <v>214.89</v>
      </c>
      <c r="O11" s="42">
        <f>SUM(M11:N11)</f>
        <v>1842.8600000000001</v>
      </c>
      <c r="P11" s="39">
        <v>1789.22</v>
      </c>
      <c r="Q11" s="42">
        <v>214.9</v>
      </c>
      <c r="R11" s="42">
        <v>2004.12</v>
      </c>
      <c r="S11" s="39">
        <v>1789.22</v>
      </c>
      <c r="T11" s="42">
        <v>214.9</v>
      </c>
      <c r="U11" s="42">
        <v>2004.12</v>
      </c>
      <c r="V11" s="39">
        <v>1795.72</v>
      </c>
      <c r="W11" s="42">
        <v>214.9</v>
      </c>
      <c r="X11" s="42">
        <f>SUM(V11:W11)</f>
        <v>2010.6200000000001</v>
      </c>
      <c r="Y11" s="39">
        <v>1808.72</v>
      </c>
      <c r="Z11" s="42">
        <v>214.9</v>
      </c>
      <c r="AA11" s="42">
        <f>SUM(Y11:Z11)</f>
        <v>2023.6200000000001</v>
      </c>
      <c r="AB11" s="39" t="s">
        <v>141</v>
      </c>
      <c r="AC11" s="42" t="s">
        <v>141</v>
      </c>
      <c r="AD11" s="42" t="s">
        <v>141</v>
      </c>
      <c r="AE11" s="39" t="s">
        <v>141</v>
      </c>
      <c r="AF11" s="42" t="s">
        <v>141</v>
      </c>
      <c r="AG11" s="42" t="s">
        <v>141</v>
      </c>
      <c r="AH11" s="39" t="s">
        <v>141</v>
      </c>
      <c r="AI11" s="42" t="s">
        <v>141</v>
      </c>
      <c r="AJ11" s="42" t="s">
        <v>141</v>
      </c>
      <c r="AK11" s="39" t="s">
        <v>141</v>
      </c>
      <c r="AL11" s="42" t="s">
        <v>141</v>
      </c>
      <c r="AM11" s="42" t="s">
        <v>141</v>
      </c>
      <c r="AN11" s="39" t="s">
        <v>141</v>
      </c>
      <c r="AO11" s="42" t="s">
        <v>141</v>
      </c>
      <c r="AP11" s="43" t="s">
        <v>141</v>
      </c>
      <c r="AQ11" s="15" t="s">
        <v>575</v>
      </c>
    </row>
    <row r="12" spans="1:43" s="9" customFormat="1" ht="24">
      <c r="A12" s="14" t="s">
        <v>70</v>
      </c>
      <c r="B12" s="13" t="s">
        <v>71</v>
      </c>
      <c r="C12" s="13" t="s">
        <v>12</v>
      </c>
      <c r="D12" s="13" t="s">
        <v>72</v>
      </c>
      <c r="E12" s="38">
        <v>41001</v>
      </c>
      <c r="F12" s="13" t="s">
        <v>394</v>
      </c>
      <c r="G12" s="39">
        <v>2229</v>
      </c>
      <c r="H12" s="41">
        <v>1272.17</v>
      </c>
      <c r="I12" s="41">
        <v>3501.17</v>
      </c>
      <c r="J12" s="39">
        <v>2406.98</v>
      </c>
      <c r="K12" s="41">
        <v>1431.54</v>
      </c>
      <c r="L12" s="41">
        <v>3838.52</v>
      </c>
      <c r="M12" s="39">
        <v>1260.2</v>
      </c>
      <c r="N12" s="41">
        <v>924.4</v>
      </c>
      <c r="O12" s="41">
        <v>2184.6</v>
      </c>
      <c r="P12" s="39" t="s">
        <v>141</v>
      </c>
      <c r="Q12" s="41" t="s">
        <v>141</v>
      </c>
      <c r="R12" s="41" t="s">
        <v>141</v>
      </c>
      <c r="S12" s="44" t="s">
        <v>141</v>
      </c>
      <c r="T12" s="44" t="s">
        <v>141</v>
      </c>
      <c r="U12" s="44" t="s">
        <v>141</v>
      </c>
      <c r="V12" s="44" t="s">
        <v>141</v>
      </c>
      <c r="W12" s="44" t="s">
        <v>141</v>
      </c>
      <c r="X12" s="44" t="s">
        <v>141</v>
      </c>
      <c r="Y12" s="44" t="s">
        <v>141</v>
      </c>
      <c r="Z12" s="44" t="s">
        <v>141</v>
      </c>
      <c r="AA12" s="44" t="s">
        <v>141</v>
      </c>
      <c r="AB12" s="44" t="s">
        <v>141</v>
      </c>
      <c r="AC12" s="44" t="s">
        <v>141</v>
      </c>
      <c r="AD12" s="44" t="s">
        <v>141</v>
      </c>
      <c r="AE12" s="44" t="s">
        <v>141</v>
      </c>
      <c r="AF12" s="44" t="s">
        <v>141</v>
      </c>
      <c r="AG12" s="44" t="s">
        <v>141</v>
      </c>
      <c r="AH12" s="44" t="s">
        <v>141</v>
      </c>
      <c r="AI12" s="44" t="s">
        <v>141</v>
      </c>
      <c r="AJ12" s="44" t="s">
        <v>141</v>
      </c>
      <c r="AK12" s="44" t="s">
        <v>141</v>
      </c>
      <c r="AL12" s="44" t="s">
        <v>141</v>
      </c>
      <c r="AM12" s="44" t="s">
        <v>141</v>
      </c>
      <c r="AN12" s="44" t="s">
        <v>141</v>
      </c>
      <c r="AO12" s="44" t="s">
        <v>141</v>
      </c>
      <c r="AP12" s="44" t="s">
        <v>141</v>
      </c>
      <c r="AQ12" s="15" t="s">
        <v>576</v>
      </c>
    </row>
    <row r="13" spans="1:43" s="9" customFormat="1" ht="24">
      <c r="A13" s="14" t="s">
        <v>90</v>
      </c>
      <c r="B13" s="13" t="s">
        <v>131</v>
      </c>
      <c r="C13" s="13" t="s">
        <v>91</v>
      </c>
      <c r="D13" s="13" t="s">
        <v>92</v>
      </c>
      <c r="E13" s="38">
        <v>41513</v>
      </c>
      <c r="F13" s="13" t="s">
        <v>93</v>
      </c>
      <c r="G13" s="35">
        <v>7889.84</v>
      </c>
      <c r="H13" s="45">
        <v>2972.65</v>
      </c>
      <c r="I13" s="36">
        <f>SUM(G13:H13)</f>
        <v>10862.49</v>
      </c>
      <c r="J13" s="35">
        <v>7889.84</v>
      </c>
      <c r="K13" s="36">
        <v>2972.65</v>
      </c>
      <c r="L13" s="36">
        <f>SUM(J13:K13)</f>
        <v>10862.49</v>
      </c>
      <c r="M13" s="35" t="s">
        <v>141</v>
      </c>
      <c r="N13" s="36" t="s">
        <v>141</v>
      </c>
      <c r="O13" s="36" t="s">
        <v>141</v>
      </c>
      <c r="P13" s="35" t="s">
        <v>141</v>
      </c>
      <c r="Q13" s="36" t="s">
        <v>141</v>
      </c>
      <c r="R13" s="36" t="s">
        <v>141</v>
      </c>
      <c r="S13" s="34" t="s">
        <v>141</v>
      </c>
      <c r="T13" s="34" t="s">
        <v>141</v>
      </c>
      <c r="U13" s="34" t="s">
        <v>141</v>
      </c>
      <c r="V13" s="34" t="s">
        <v>141</v>
      </c>
      <c r="W13" s="34" t="s">
        <v>141</v>
      </c>
      <c r="X13" s="34" t="s">
        <v>141</v>
      </c>
      <c r="Y13" s="34" t="s">
        <v>141</v>
      </c>
      <c r="Z13" s="34" t="s">
        <v>141</v>
      </c>
      <c r="AA13" s="34" t="s">
        <v>141</v>
      </c>
      <c r="AB13" s="44" t="s">
        <v>141</v>
      </c>
      <c r="AC13" s="44" t="s">
        <v>141</v>
      </c>
      <c r="AD13" s="44" t="s">
        <v>141</v>
      </c>
      <c r="AE13" s="44" t="s">
        <v>141</v>
      </c>
      <c r="AF13" s="44" t="s">
        <v>141</v>
      </c>
      <c r="AG13" s="44" t="s">
        <v>141</v>
      </c>
      <c r="AH13" s="44" t="s">
        <v>141</v>
      </c>
      <c r="AI13" s="44" t="s">
        <v>141</v>
      </c>
      <c r="AJ13" s="44" t="s">
        <v>141</v>
      </c>
      <c r="AK13" s="44" t="s">
        <v>141</v>
      </c>
      <c r="AL13" s="44" t="s">
        <v>141</v>
      </c>
      <c r="AM13" s="44" t="s">
        <v>141</v>
      </c>
      <c r="AN13" s="44" t="s">
        <v>141</v>
      </c>
      <c r="AO13" s="44" t="s">
        <v>141</v>
      </c>
      <c r="AP13" s="46" t="s">
        <v>141</v>
      </c>
      <c r="AQ13" s="15" t="s">
        <v>577</v>
      </c>
    </row>
    <row r="14" spans="1:43" s="9" customFormat="1" ht="24">
      <c r="A14" s="14" t="s">
        <v>238</v>
      </c>
      <c r="B14" s="13" t="s">
        <v>239</v>
      </c>
      <c r="C14" s="13" t="s">
        <v>14</v>
      </c>
      <c r="D14" s="13" t="s">
        <v>240</v>
      </c>
      <c r="E14" s="38">
        <v>41397</v>
      </c>
      <c r="F14" s="13" t="s">
        <v>241</v>
      </c>
      <c r="G14" s="34">
        <v>2843.02</v>
      </c>
      <c r="H14" s="44">
        <v>900.37</v>
      </c>
      <c r="I14" s="34">
        <v>3743.39</v>
      </c>
      <c r="J14" s="34">
        <v>2843.02</v>
      </c>
      <c r="K14" s="34">
        <v>900.37</v>
      </c>
      <c r="L14" s="34">
        <v>3743.39</v>
      </c>
      <c r="M14" s="34">
        <v>2851.82</v>
      </c>
      <c r="N14" s="34">
        <v>900.37</v>
      </c>
      <c r="O14" s="34">
        <f>SUM(M14:N14)</f>
        <v>3752.19</v>
      </c>
      <c r="P14" s="34">
        <v>5019.06</v>
      </c>
      <c r="Q14" s="34">
        <v>900.37</v>
      </c>
      <c r="R14" s="34">
        <f>SUM(P14:Q14)</f>
        <v>5919.43</v>
      </c>
      <c r="S14" s="34">
        <v>2722</v>
      </c>
      <c r="T14" s="34">
        <v>802.15</v>
      </c>
      <c r="U14" s="34">
        <v>3524.15</v>
      </c>
      <c r="V14" s="34">
        <v>2939.3</v>
      </c>
      <c r="W14" s="34">
        <v>1055.62</v>
      </c>
      <c r="X14" s="34">
        <f>SUM(V14:W14)</f>
        <v>3994.92</v>
      </c>
      <c r="Y14" s="34">
        <v>2947.45</v>
      </c>
      <c r="Z14" s="34">
        <v>1089.83</v>
      </c>
      <c r="AA14" s="34">
        <f>SUM(Y14:Z14)</f>
        <v>4037.2799999999997</v>
      </c>
      <c r="AB14" s="44">
        <v>2839.3</v>
      </c>
      <c r="AC14" s="44">
        <v>1055.62</v>
      </c>
      <c r="AD14" s="44">
        <v>3894.92</v>
      </c>
      <c r="AE14" s="44">
        <v>2839.3</v>
      </c>
      <c r="AF14" s="44">
        <v>1055.62</v>
      </c>
      <c r="AG14" s="44">
        <v>3894.92</v>
      </c>
      <c r="AH14" s="44">
        <v>2839.3</v>
      </c>
      <c r="AI14" s="44">
        <v>1058.59</v>
      </c>
      <c r="AJ14" s="44">
        <v>3897.89</v>
      </c>
      <c r="AK14" s="44">
        <v>2839.3</v>
      </c>
      <c r="AL14" s="44">
        <v>1058.59</v>
      </c>
      <c r="AM14" s="44">
        <v>3897.89</v>
      </c>
      <c r="AN14" s="44">
        <v>2839.3</v>
      </c>
      <c r="AO14" s="44">
        <v>1058.59</v>
      </c>
      <c r="AP14" s="44">
        <v>3897.89</v>
      </c>
      <c r="AQ14" s="15" t="s">
        <v>578</v>
      </c>
    </row>
    <row r="15" spans="1:43" s="9" customFormat="1" ht="12.75">
      <c r="A15" s="14" t="s">
        <v>343</v>
      </c>
      <c r="B15" s="13" t="s">
        <v>57</v>
      </c>
      <c r="C15" s="13" t="s">
        <v>35</v>
      </c>
      <c r="D15" s="13" t="s">
        <v>98</v>
      </c>
      <c r="E15" s="38">
        <v>41541</v>
      </c>
      <c r="F15" s="47" t="s">
        <v>99</v>
      </c>
      <c r="G15" s="48">
        <v>28526.5</v>
      </c>
      <c r="H15" s="48">
        <v>3740.74</v>
      </c>
      <c r="I15" s="48">
        <v>32267.24</v>
      </c>
      <c r="J15" s="49">
        <v>26443.1</v>
      </c>
      <c r="K15" s="50">
        <v>3757.84</v>
      </c>
      <c r="L15" s="50">
        <v>30200.94</v>
      </c>
      <c r="M15" s="49">
        <v>26507.3</v>
      </c>
      <c r="N15" s="50">
        <v>3766.97</v>
      </c>
      <c r="O15" s="50">
        <v>30274.27</v>
      </c>
      <c r="P15" s="49">
        <v>28451.89</v>
      </c>
      <c r="Q15" s="50">
        <v>3722.72</v>
      </c>
      <c r="R15" s="50">
        <v>32174.61</v>
      </c>
      <c r="S15" s="49">
        <v>26233.61</v>
      </c>
      <c r="T15" s="50">
        <v>3728.07</v>
      </c>
      <c r="U15" s="50">
        <v>29961.68</v>
      </c>
      <c r="V15" s="49">
        <v>26317.1</v>
      </c>
      <c r="W15" s="50">
        <v>3739.94</v>
      </c>
      <c r="X15" s="50">
        <v>30057.04</v>
      </c>
      <c r="Y15" s="51">
        <v>29297.47</v>
      </c>
      <c r="Z15" s="51">
        <v>3835.81</v>
      </c>
      <c r="AA15" s="51">
        <v>33133.28</v>
      </c>
      <c r="AB15" s="51">
        <v>27643.61</v>
      </c>
      <c r="AC15" s="51">
        <v>3928.45</v>
      </c>
      <c r="AD15" s="51">
        <v>31572.06</v>
      </c>
      <c r="AE15" s="44">
        <v>27734.59</v>
      </c>
      <c r="AF15" s="44">
        <v>3941.37</v>
      </c>
      <c r="AG15" s="44">
        <v>31675.96</v>
      </c>
      <c r="AH15" s="44">
        <v>29592.8</v>
      </c>
      <c r="AI15" s="44">
        <v>3872.1</v>
      </c>
      <c r="AJ15" s="44">
        <v>33464.9</v>
      </c>
      <c r="AK15" s="44">
        <v>27311.62</v>
      </c>
      <c r="AL15" s="44">
        <v>3881.28</v>
      </c>
      <c r="AM15" s="44">
        <v>31192.9</v>
      </c>
      <c r="AN15" s="44">
        <v>27328.57</v>
      </c>
      <c r="AO15" s="44">
        <v>3883.68</v>
      </c>
      <c r="AP15" s="44">
        <v>31212.25</v>
      </c>
      <c r="AQ15" s="15" t="s">
        <v>578</v>
      </c>
    </row>
    <row r="16" spans="1:43" s="9" customFormat="1" ht="12.75">
      <c r="A16" s="14" t="s">
        <v>275</v>
      </c>
      <c r="B16" s="13" t="s">
        <v>276</v>
      </c>
      <c r="C16" s="13" t="s">
        <v>14</v>
      </c>
      <c r="D16" s="13" t="s">
        <v>277</v>
      </c>
      <c r="E16" s="38">
        <v>41689</v>
      </c>
      <c r="F16" s="48" t="s">
        <v>278</v>
      </c>
      <c r="G16" s="48">
        <v>1791.46</v>
      </c>
      <c r="H16" s="48">
        <v>485.78</v>
      </c>
      <c r="I16" s="48">
        <f>SUM(G16:H16)</f>
        <v>2277.24</v>
      </c>
      <c r="J16" s="49">
        <v>2123.52</v>
      </c>
      <c r="K16" s="50">
        <v>490.82</v>
      </c>
      <c r="L16" s="50">
        <v>2614.34</v>
      </c>
      <c r="M16" s="49">
        <v>1834.52</v>
      </c>
      <c r="N16" s="50">
        <v>434.84</v>
      </c>
      <c r="O16" s="50">
        <f>SUM(M16:N16)</f>
        <v>2269.36</v>
      </c>
      <c r="P16" s="49">
        <v>1821.32</v>
      </c>
      <c r="Q16" s="50">
        <v>434.84</v>
      </c>
      <c r="R16" s="50">
        <f>SUM(P16:Q16)</f>
        <v>2256.16</v>
      </c>
      <c r="S16" s="49">
        <v>1900.15</v>
      </c>
      <c r="T16" s="50">
        <v>473.07</v>
      </c>
      <c r="U16" s="50">
        <f>SUM(S16:T16)</f>
        <v>2373.2200000000003</v>
      </c>
      <c r="V16" s="49">
        <v>1927.55</v>
      </c>
      <c r="W16" s="50">
        <v>730.48</v>
      </c>
      <c r="X16" s="50">
        <f>SUM(V16:W16)</f>
        <v>2658.0299999999997</v>
      </c>
      <c r="Y16" s="51">
        <v>1900.15</v>
      </c>
      <c r="Z16" s="51">
        <v>799.47</v>
      </c>
      <c r="AA16" s="51">
        <f>SUM(Y16:Z16)</f>
        <v>2699.62</v>
      </c>
      <c r="AB16" s="51">
        <v>1969.38</v>
      </c>
      <c r="AC16" s="51">
        <v>729.83</v>
      </c>
      <c r="AD16" s="51">
        <f>SUM(AB16:AC16)</f>
        <v>2699.21</v>
      </c>
      <c r="AE16" s="51">
        <v>1969.38</v>
      </c>
      <c r="AF16" s="51">
        <v>745.83</v>
      </c>
      <c r="AG16" s="51">
        <f>SUM(AE16:AF16)</f>
        <v>2715.21</v>
      </c>
      <c r="AH16" s="51">
        <v>1969.38</v>
      </c>
      <c r="AI16" s="51">
        <v>745.83</v>
      </c>
      <c r="AJ16" s="51">
        <f>SUM(AH16:AI16)</f>
        <v>2715.21</v>
      </c>
      <c r="AK16" s="51">
        <v>1992.44</v>
      </c>
      <c r="AL16" s="51">
        <v>780.94</v>
      </c>
      <c r="AM16" s="51">
        <f>SUM(AK16:AL16)</f>
        <v>2773.38</v>
      </c>
      <c r="AN16" s="51">
        <v>1744.04</v>
      </c>
      <c r="AO16" s="51">
        <v>296.34</v>
      </c>
      <c r="AP16" s="51">
        <f>SUM(AN16:AO16)</f>
        <v>2040.3799999999999</v>
      </c>
      <c r="AQ16" s="15" t="s">
        <v>578</v>
      </c>
    </row>
    <row r="17" spans="1:43" s="9" customFormat="1" ht="36">
      <c r="A17" s="52" t="s">
        <v>403</v>
      </c>
      <c r="B17" s="39" t="s">
        <v>404</v>
      </c>
      <c r="C17" s="39" t="s">
        <v>405</v>
      </c>
      <c r="D17" s="39" t="s">
        <v>406</v>
      </c>
      <c r="E17" s="39">
        <v>40513</v>
      </c>
      <c r="F17" s="42" t="s">
        <v>407</v>
      </c>
      <c r="G17" s="53">
        <v>7916.61</v>
      </c>
      <c r="H17" s="42">
        <v>1461.06</v>
      </c>
      <c r="I17" s="42">
        <f>SUM(G17:H17)</f>
        <v>9377.67</v>
      </c>
      <c r="J17" s="39">
        <v>10130.33</v>
      </c>
      <c r="K17" s="41">
        <v>1461.06</v>
      </c>
      <c r="L17" s="41">
        <f>SUM(J17:K17)</f>
        <v>11591.39</v>
      </c>
      <c r="M17" s="39">
        <v>4398.79</v>
      </c>
      <c r="N17" s="41">
        <v>1461.06</v>
      </c>
      <c r="O17" s="41">
        <f>SUM(M17:N17)</f>
        <v>5859.85</v>
      </c>
      <c r="P17" s="39">
        <v>7959.82</v>
      </c>
      <c r="Q17" s="41">
        <v>1461.06</v>
      </c>
      <c r="R17" s="41">
        <f>SUM(P17:Q17)</f>
        <v>9420.88</v>
      </c>
      <c r="S17" s="39">
        <v>7916.61</v>
      </c>
      <c r="T17" s="41">
        <v>1461.06</v>
      </c>
      <c r="U17" s="41">
        <f>SUM(S17:T17)</f>
        <v>9377.67</v>
      </c>
      <c r="V17" s="39">
        <v>7916.61</v>
      </c>
      <c r="W17" s="41">
        <v>1461.06</v>
      </c>
      <c r="X17" s="41">
        <f>SUM(V17:W17)</f>
        <v>9377.67</v>
      </c>
      <c r="Y17" s="44">
        <v>4501.11</v>
      </c>
      <c r="Z17" s="44">
        <v>1496.64</v>
      </c>
      <c r="AA17" s="44">
        <f>SUM(Y17:Z17)</f>
        <v>5997.75</v>
      </c>
      <c r="AB17" s="44">
        <v>8099.8</v>
      </c>
      <c r="AC17" s="44">
        <v>1496.64</v>
      </c>
      <c r="AD17" s="44">
        <f>SUM(AB17:AC17)</f>
        <v>9596.44</v>
      </c>
      <c r="AE17" s="44">
        <v>8099.8</v>
      </c>
      <c r="AF17" s="44">
        <v>1496.64</v>
      </c>
      <c r="AG17" s="44">
        <f>SUM(AE17:AF17)</f>
        <v>9596.44</v>
      </c>
      <c r="AH17" s="44">
        <v>7107.41</v>
      </c>
      <c r="AI17" s="44">
        <v>2399.04</v>
      </c>
      <c r="AJ17" s="44">
        <f>SUM(AH17:AI17)</f>
        <v>9506.45</v>
      </c>
      <c r="AK17" s="44">
        <v>13910.33</v>
      </c>
      <c r="AL17" s="44">
        <v>3895.68</v>
      </c>
      <c r="AM17" s="44">
        <f>SUM(AK17:AL17)</f>
        <v>17806.01</v>
      </c>
      <c r="AN17" s="44">
        <v>7241.14</v>
      </c>
      <c r="AO17" s="44">
        <v>2458.17</v>
      </c>
      <c r="AP17" s="44">
        <f>SUM(AN17:AO17)</f>
        <v>9699.310000000001</v>
      </c>
      <c r="AQ17" s="20" t="s">
        <v>579</v>
      </c>
    </row>
    <row r="18" spans="1:43" s="9" customFormat="1" ht="36">
      <c r="A18" s="14" t="s">
        <v>408</v>
      </c>
      <c r="B18" s="13" t="s">
        <v>204</v>
      </c>
      <c r="C18" s="13" t="s">
        <v>14</v>
      </c>
      <c r="D18" s="13" t="s">
        <v>409</v>
      </c>
      <c r="E18" s="38">
        <v>41730</v>
      </c>
      <c r="F18" s="47" t="s">
        <v>410</v>
      </c>
      <c r="G18" s="42">
        <v>3209.46</v>
      </c>
      <c r="H18" s="39">
        <v>997.48</v>
      </c>
      <c r="I18" s="39">
        <f>SUM(G18:H18)</f>
        <v>4206.9400000000005</v>
      </c>
      <c r="J18" s="42">
        <v>2486.27</v>
      </c>
      <c r="K18" s="39">
        <v>823.19</v>
      </c>
      <c r="L18" s="39">
        <f>SUM(J18:K18)</f>
        <v>3309.46</v>
      </c>
      <c r="M18" s="42">
        <v>2379.97</v>
      </c>
      <c r="N18" s="39">
        <v>797.57</v>
      </c>
      <c r="O18" s="39">
        <f>SUM(M18:N18)</f>
        <v>3177.54</v>
      </c>
      <c r="P18" s="42">
        <v>2379.97</v>
      </c>
      <c r="Q18" s="39">
        <v>797.57</v>
      </c>
      <c r="R18" s="39">
        <f>SUM(P18:Q18)</f>
        <v>3177.54</v>
      </c>
      <c r="S18" s="42">
        <v>2633.58</v>
      </c>
      <c r="T18" s="39">
        <v>886.69</v>
      </c>
      <c r="U18" s="39">
        <f>SUM(S18:T18)</f>
        <v>3520.27</v>
      </c>
      <c r="V18" s="42">
        <v>2633.58</v>
      </c>
      <c r="W18" s="39">
        <v>886.69</v>
      </c>
      <c r="X18" s="39">
        <f>SUM(V18:W18)</f>
        <v>3520.27</v>
      </c>
      <c r="Y18" s="42">
        <v>2633.58</v>
      </c>
      <c r="Z18" s="39">
        <v>886.69</v>
      </c>
      <c r="AA18" s="39">
        <f>SUM(Y18:Z18)</f>
        <v>3520.27</v>
      </c>
      <c r="AB18" s="42">
        <v>2633.58</v>
      </c>
      <c r="AC18" s="39">
        <v>886.69</v>
      </c>
      <c r="AD18" s="39">
        <f>SUM(AB18:AC18)</f>
        <v>3520.27</v>
      </c>
      <c r="AE18" s="39">
        <v>2633.58</v>
      </c>
      <c r="AF18" s="42">
        <v>886.69</v>
      </c>
      <c r="AG18" s="39">
        <f>SUM(AE18:AF18)</f>
        <v>3520.27</v>
      </c>
      <c r="AH18" s="39">
        <v>2633.58</v>
      </c>
      <c r="AI18" s="42">
        <v>886.69</v>
      </c>
      <c r="AJ18" s="39">
        <f>SUM(AH18:AI18)</f>
        <v>3520.27</v>
      </c>
      <c r="AK18" s="42">
        <v>2633.58</v>
      </c>
      <c r="AL18" s="39">
        <v>886.69</v>
      </c>
      <c r="AM18" s="39">
        <f>SUM(AK18:AL18)</f>
        <v>3520.27</v>
      </c>
      <c r="AN18" s="42">
        <v>5221.79</v>
      </c>
      <c r="AO18" s="39">
        <v>1510.45</v>
      </c>
      <c r="AP18" s="40">
        <f>SUM(AN18:AO18)</f>
        <v>6732.24</v>
      </c>
      <c r="AQ18" s="15" t="s">
        <v>578</v>
      </c>
    </row>
    <row r="19" spans="1:43" s="9" customFormat="1" ht="24">
      <c r="A19" s="14" t="s">
        <v>15</v>
      </c>
      <c r="B19" s="13" t="s">
        <v>16</v>
      </c>
      <c r="C19" s="13" t="s">
        <v>344</v>
      </c>
      <c r="D19" s="13" t="s">
        <v>345</v>
      </c>
      <c r="E19" s="38">
        <v>38659</v>
      </c>
      <c r="F19" s="39" t="s">
        <v>346</v>
      </c>
      <c r="G19" s="34">
        <v>11953.39</v>
      </c>
      <c r="H19" s="34">
        <v>7047.21</v>
      </c>
      <c r="I19" s="34">
        <v>19000.6</v>
      </c>
      <c r="J19" s="34">
        <v>11953.39</v>
      </c>
      <c r="K19" s="34">
        <v>6997.08</v>
      </c>
      <c r="L19" s="34">
        <f>SUM(J19:K19)</f>
        <v>18950.47</v>
      </c>
      <c r="M19" s="34">
        <v>11953.39</v>
      </c>
      <c r="N19" s="34">
        <v>7045.06</v>
      </c>
      <c r="O19" s="34">
        <v>18998.45</v>
      </c>
      <c r="P19" s="34">
        <v>8367.38</v>
      </c>
      <c r="Q19" s="34">
        <v>5013.98</v>
      </c>
      <c r="R19" s="34">
        <v>13381.36</v>
      </c>
      <c r="S19" s="34" t="s">
        <v>141</v>
      </c>
      <c r="T19" s="34" t="s">
        <v>141</v>
      </c>
      <c r="U19" s="34" t="s">
        <v>141</v>
      </c>
      <c r="V19" s="34" t="s">
        <v>141</v>
      </c>
      <c r="W19" s="34" t="s">
        <v>141</v>
      </c>
      <c r="X19" s="34" t="s">
        <v>141</v>
      </c>
      <c r="Y19" s="34" t="s">
        <v>141</v>
      </c>
      <c r="Z19" s="34" t="s">
        <v>141</v>
      </c>
      <c r="AA19" s="34" t="s">
        <v>141</v>
      </c>
      <c r="AB19" s="42" t="s">
        <v>141</v>
      </c>
      <c r="AC19" s="39" t="s">
        <v>141</v>
      </c>
      <c r="AD19" s="39" t="s">
        <v>141</v>
      </c>
      <c r="AE19" s="39" t="s">
        <v>141</v>
      </c>
      <c r="AF19" s="53" t="s">
        <v>141</v>
      </c>
      <c r="AG19" s="39" t="s">
        <v>141</v>
      </c>
      <c r="AH19" s="39" t="s">
        <v>141</v>
      </c>
      <c r="AI19" s="53" t="s">
        <v>141</v>
      </c>
      <c r="AJ19" s="39" t="s">
        <v>141</v>
      </c>
      <c r="AK19" s="42" t="s">
        <v>141</v>
      </c>
      <c r="AL19" s="39" t="s">
        <v>141</v>
      </c>
      <c r="AM19" s="39" t="s">
        <v>141</v>
      </c>
      <c r="AN19" s="42" t="s">
        <v>141</v>
      </c>
      <c r="AO19" s="39" t="s">
        <v>141</v>
      </c>
      <c r="AP19" s="39" t="s">
        <v>141</v>
      </c>
      <c r="AQ19" s="15" t="s">
        <v>580</v>
      </c>
    </row>
    <row r="20" spans="1:43" s="9" customFormat="1" ht="12.75">
      <c r="A20" s="14" t="s">
        <v>61</v>
      </c>
      <c r="B20" s="13" t="s">
        <v>62</v>
      </c>
      <c r="C20" s="13" t="s">
        <v>63</v>
      </c>
      <c r="D20" s="54" t="s">
        <v>165</v>
      </c>
      <c r="E20" s="38">
        <v>40703</v>
      </c>
      <c r="F20" s="47" t="s">
        <v>379</v>
      </c>
      <c r="G20" s="42">
        <v>10764.68</v>
      </c>
      <c r="H20" s="39">
        <v>7916.6</v>
      </c>
      <c r="I20" s="39">
        <v>18681.28</v>
      </c>
      <c r="J20" s="42">
        <v>10186.62</v>
      </c>
      <c r="K20" s="39">
        <v>7776.15</v>
      </c>
      <c r="L20" s="39">
        <v>17962.77</v>
      </c>
      <c r="M20" s="42">
        <v>10186.62</v>
      </c>
      <c r="N20" s="39">
        <v>7776.15</v>
      </c>
      <c r="O20" s="39">
        <v>17962.77</v>
      </c>
      <c r="P20" s="42">
        <v>10186.62</v>
      </c>
      <c r="Q20" s="39">
        <v>7776.15</v>
      </c>
      <c r="R20" s="39">
        <v>17962.77</v>
      </c>
      <c r="S20" s="42">
        <v>10186.62</v>
      </c>
      <c r="T20" s="39">
        <v>7886.53</v>
      </c>
      <c r="U20" s="39">
        <f>SUM(S20:T20)</f>
        <v>18073.15</v>
      </c>
      <c r="V20" s="42">
        <v>10265.59</v>
      </c>
      <c r="W20" s="39">
        <v>7928.6</v>
      </c>
      <c r="X20" s="39">
        <f>SUM(V20:W20)</f>
        <v>18194.190000000002</v>
      </c>
      <c r="Y20" s="42">
        <v>10265.59</v>
      </c>
      <c r="Z20" s="39">
        <v>7928.6</v>
      </c>
      <c r="AA20" s="39">
        <f>SUM(Y20:Z20)</f>
        <v>18194.190000000002</v>
      </c>
      <c r="AB20" s="42">
        <v>18542.74</v>
      </c>
      <c r="AC20" s="39">
        <v>9407.96</v>
      </c>
      <c r="AD20" s="53">
        <v>27950.71</v>
      </c>
      <c r="AE20" s="42">
        <v>11104.29</v>
      </c>
      <c r="AF20" s="39">
        <v>8497.31</v>
      </c>
      <c r="AG20" s="39">
        <f>SUM(AE20:AF20)</f>
        <v>19601.6</v>
      </c>
      <c r="AH20" s="42">
        <v>11104.29</v>
      </c>
      <c r="AI20" s="39">
        <v>8499.97</v>
      </c>
      <c r="AJ20" s="39">
        <f>SUM(AH20:AI20)</f>
        <v>19604.260000000002</v>
      </c>
      <c r="AK20" s="42">
        <v>11104.29</v>
      </c>
      <c r="AL20" s="39">
        <v>8499.97</v>
      </c>
      <c r="AM20" s="39">
        <f>SUM(AK20:AL20)</f>
        <v>19604.260000000002</v>
      </c>
      <c r="AN20" s="42">
        <v>11104.29</v>
      </c>
      <c r="AO20" s="39">
        <v>8499.97</v>
      </c>
      <c r="AP20" s="40">
        <f>SUM(AN20:AO20)</f>
        <v>19604.260000000002</v>
      </c>
      <c r="AQ20" s="15" t="s">
        <v>578</v>
      </c>
    </row>
    <row r="21" spans="1:43" s="9" customFormat="1" ht="24">
      <c r="A21" s="14" t="s">
        <v>300</v>
      </c>
      <c r="B21" s="13" t="s">
        <v>243</v>
      </c>
      <c r="C21" s="13" t="s">
        <v>14</v>
      </c>
      <c r="D21" s="13" t="s">
        <v>301</v>
      </c>
      <c r="E21" s="38">
        <v>41400</v>
      </c>
      <c r="F21" s="13" t="s">
        <v>302</v>
      </c>
      <c r="G21" s="39">
        <v>2043.16</v>
      </c>
      <c r="H21" s="39">
        <v>660.21</v>
      </c>
      <c r="I21" s="39">
        <f>SUM(G21:H21)</f>
        <v>2703.37</v>
      </c>
      <c r="J21" s="39">
        <v>3502.88</v>
      </c>
      <c r="K21" s="39">
        <v>558.78</v>
      </c>
      <c r="L21" s="39">
        <f>SUM(J21:K21)</f>
        <v>4061.66</v>
      </c>
      <c r="M21" s="39" t="s">
        <v>141</v>
      </c>
      <c r="N21" s="39" t="s">
        <v>141</v>
      </c>
      <c r="O21" s="39" t="s">
        <v>141</v>
      </c>
      <c r="P21" s="44" t="s">
        <v>141</v>
      </c>
      <c r="Q21" s="44" t="s">
        <v>141</v>
      </c>
      <c r="R21" s="44" t="s">
        <v>141</v>
      </c>
      <c r="S21" s="44" t="s">
        <v>141</v>
      </c>
      <c r="T21" s="44" t="s">
        <v>141</v>
      </c>
      <c r="U21" s="44" t="s">
        <v>141</v>
      </c>
      <c r="V21" s="44" t="s">
        <v>141</v>
      </c>
      <c r="W21" s="44" t="s">
        <v>141</v>
      </c>
      <c r="X21" s="44" t="s">
        <v>141</v>
      </c>
      <c r="Y21" s="44" t="s">
        <v>141</v>
      </c>
      <c r="Z21" s="44" t="s">
        <v>141</v>
      </c>
      <c r="AA21" s="44" t="s">
        <v>141</v>
      </c>
      <c r="AB21" s="44" t="s">
        <v>141</v>
      </c>
      <c r="AC21" s="44" t="s">
        <v>141</v>
      </c>
      <c r="AD21" s="44" t="s">
        <v>141</v>
      </c>
      <c r="AE21" s="44" t="s">
        <v>141</v>
      </c>
      <c r="AF21" s="44" t="s">
        <v>141</v>
      </c>
      <c r="AG21" s="44" t="s">
        <v>141</v>
      </c>
      <c r="AH21" s="44" t="s">
        <v>141</v>
      </c>
      <c r="AI21" s="44" t="s">
        <v>141</v>
      </c>
      <c r="AJ21" s="44" t="s">
        <v>141</v>
      </c>
      <c r="AK21" s="44" t="s">
        <v>141</v>
      </c>
      <c r="AL21" s="44" t="s">
        <v>141</v>
      </c>
      <c r="AM21" s="44" t="s">
        <v>141</v>
      </c>
      <c r="AN21" s="44" t="s">
        <v>141</v>
      </c>
      <c r="AO21" s="44" t="s">
        <v>141</v>
      </c>
      <c r="AP21" s="44" t="s">
        <v>141</v>
      </c>
      <c r="AQ21" s="15" t="s">
        <v>581</v>
      </c>
    </row>
    <row r="22" spans="1:43" s="9" customFormat="1" ht="24">
      <c r="A22" s="14" t="s">
        <v>347</v>
      </c>
      <c r="B22" s="13" t="s">
        <v>348</v>
      </c>
      <c r="C22" s="13" t="s">
        <v>14</v>
      </c>
      <c r="D22" s="13" t="s">
        <v>349</v>
      </c>
      <c r="E22" s="38">
        <v>42005</v>
      </c>
      <c r="F22" s="39" t="s">
        <v>380</v>
      </c>
      <c r="G22" s="44">
        <v>5573.64</v>
      </c>
      <c r="H22" s="44">
        <v>1046.73</v>
      </c>
      <c r="I22" s="44">
        <f>SUM(G22:H22)</f>
        <v>6620.370000000001</v>
      </c>
      <c r="J22" s="44">
        <v>4180.02</v>
      </c>
      <c r="K22" s="44">
        <v>785.01</v>
      </c>
      <c r="L22" s="44">
        <f>SUM(J22:K22)</f>
        <v>4965.030000000001</v>
      </c>
      <c r="M22" s="44">
        <v>4180.02</v>
      </c>
      <c r="N22" s="44">
        <v>785.01</v>
      </c>
      <c r="O22" s="44">
        <f>SUM(M22:N22)</f>
        <v>4965.030000000001</v>
      </c>
      <c r="P22" s="44">
        <v>4180.02</v>
      </c>
      <c r="Q22" s="44">
        <v>785.01</v>
      </c>
      <c r="R22" s="44">
        <f>SUM(P22:Q22)</f>
        <v>4965.030000000001</v>
      </c>
      <c r="S22" s="44">
        <v>5317.73</v>
      </c>
      <c r="T22" s="44">
        <v>998.67</v>
      </c>
      <c r="U22" s="44">
        <f>SUM(S22:T22)</f>
        <v>6316.4</v>
      </c>
      <c r="V22" s="44">
        <v>5317.73</v>
      </c>
      <c r="W22" s="44">
        <v>998.67</v>
      </c>
      <c r="X22" s="44">
        <f>SUM(V22:W22)</f>
        <v>6316.4</v>
      </c>
      <c r="Y22" s="44">
        <v>5317.73</v>
      </c>
      <c r="Z22" s="44">
        <v>998.67</v>
      </c>
      <c r="AA22" s="44">
        <f>SUM(Y22:Z22)</f>
        <v>6316.4</v>
      </c>
      <c r="AB22" s="44">
        <v>5317.73</v>
      </c>
      <c r="AC22" s="44">
        <v>998.67</v>
      </c>
      <c r="AD22" s="44">
        <f>SUM(AB22:AC22)</f>
        <v>6316.4</v>
      </c>
      <c r="AE22" s="44">
        <v>5317.73</v>
      </c>
      <c r="AF22" s="44">
        <v>998.67</v>
      </c>
      <c r="AG22" s="44">
        <f>SUM(AE22:AF22)</f>
        <v>6316.4</v>
      </c>
      <c r="AH22" s="44">
        <v>5317.73</v>
      </c>
      <c r="AI22" s="44">
        <v>998.67</v>
      </c>
      <c r="AJ22" s="44">
        <f>SUM(AH22:AI22)</f>
        <v>6316.4</v>
      </c>
      <c r="AK22" s="44">
        <v>5317.73</v>
      </c>
      <c r="AL22" s="44">
        <v>998.67</v>
      </c>
      <c r="AM22" s="44">
        <f>SUM(AK22:AL22)</f>
        <v>6316.4</v>
      </c>
      <c r="AN22" s="44">
        <v>5317.73</v>
      </c>
      <c r="AO22" s="44">
        <v>998.67</v>
      </c>
      <c r="AP22" s="46">
        <f>SUM(AN22:AO22)</f>
        <v>6316.4</v>
      </c>
      <c r="AQ22" s="15" t="s">
        <v>569</v>
      </c>
    </row>
    <row r="23" spans="1:43" s="9" customFormat="1" ht="36">
      <c r="A23" s="14" t="s">
        <v>303</v>
      </c>
      <c r="B23" s="13" t="s">
        <v>57</v>
      </c>
      <c r="C23" s="13" t="s">
        <v>12</v>
      </c>
      <c r="D23" s="13" t="s">
        <v>304</v>
      </c>
      <c r="E23" s="38">
        <v>41730</v>
      </c>
      <c r="F23" s="13" t="s">
        <v>305</v>
      </c>
      <c r="G23" s="44">
        <v>36102.81</v>
      </c>
      <c r="H23" s="44" t="s">
        <v>306</v>
      </c>
      <c r="I23" s="44">
        <v>34801.38</v>
      </c>
      <c r="J23" s="44">
        <v>34035.36</v>
      </c>
      <c r="K23" s="44">
        <v>4270.89</v>
      </c>
      <c r="L23" s="44">
        <v>38306.25</v>
      </c>
      <c r="M23" s="44">
        <v>34108.06</v>
      </c>
      <c r="N23" s="44">
        <v>4280.02</v>
      </c>
      <c r="O23" s="44">
        <v>38388.08</v>
      </c>
      <c r="P23" s="44">
        <v>36011.39</v>
      </c>
      <c r="Q23" s="44">
        <v>2739.29</v>
      </c>
      <c r="R23" s="44">
        <v>38750.68</v>
      </c>
      <c r="S23" s="44">
        <v>33798.11</v>
      </c>
      <c r="T23" s="44">
        <v>4241.11</v>
      </c>
      <c r="U23" s="44">
        <v>38039.22</v>
      </c>
      <c r="V23" s="44">
        <v>33892.66</v>
      </c>
      <c r="W23" s="44">
        <v>4252.98</v>
      </c>
      <c r="X23" s="44">
        <v>38145.64</v>
      </c>
      <c r="Y23" s="44">
        <v>36814.27</v>
      </c>
      <c r="Z23" s="44">
        <v>4330.27</v>
      </c>
      <c r="AA23" s="44">
        <v>41144.54</v>
      </c>
      <c r="AB23" s="44">
        <v>34508.53</v>
      </c>
      <c r="AC23" s="44">
        <v>4330.27</v>
      </c>
      <c r="AD23" s="44">
        <v>38838.8</v>
      </c>
      <c r="AE23" s="39">
        <v>34508.53</v>
      </c>
      <c r="AF23" s="39">
        <v>4330.27</v>
      </c>
      <c r="AG23" s="39">
        <v>38838.8</v>
      </c>
      <c r="AH23" s="39">
        <v>36610.16</v>
      </c>
      <c r="AI23" s="39">
        <v>4299.64</v>
      </c>
      <c r="AJ23" s="39">
        <v>40909.8</v>
      </c>
      <c r="AK23" s="39">
        <v>34337.53</v>
      </c>
      <c r="AL23" s="39">
        <v>4308.82</v>
      </c>
      <c r="AM23" s="39">
        <f>SUM(AK23:AL23)</f>
        <v>38646.35</v>
      </c>
      <c r="AN23" s="39">
        <v>34337.53</v>
      </c>
      <c r="AO23" s="39">
        <v>4308.82</v>
      </c>
      <c r="AP23" s="40">
        <f>SUM(AN23:AO23)</f>
        <v>38646.35</v>
      </c>
      <c r="AQ23" s="15" t="s">
        <v>569</v>
      </c>
    </row>
    <row r="24" spans="1:43" s="9" customFormat="1" ht="24">
      <c r="A24" s="14" t="s">
        <v>264</v>
      </c>
      <c r="B24" s="13" t="s">
        <v>71</v>
      </c>
      <c r="C24" s="13" t="s">
        <v>42</v>
      </c>
      <c r="D24" s="13" t="s">
        <v>265</v>
      </c>
      <c r="E24" s="38">
        <v>41688</v>
      </c>
      <c r="F24" s="13" t="s">
        <v>266</v>
      </c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53"/>
      <c r="AC24" s="44"/>
      <c r="AD24" s="44"/>
      <c r="AE24" s="53"/>
      <c r="AF24" s="44"/>
      <c r="AG24" s="44"/>
      <c r="AH24" s="39"/>
      <c r="AI24" s="39"/>
      <c r="AJ24" s="39"/>
      <c r="AK24" s="53"/>
      <c r="AL24" s="44"/>
      <c r="AM24" s="44"/>
      <c r="AN24" s="39"/>
      <c r="AO24" s="39"/>
      <c r="AP24" s="40"/>
      <c r="AQ24" s="15" t="s">
        <v>582</v>
      </c>
    </row>
    <row r="25" spans="1:43" s="9" customFormat="1" ht="12.75">
      <c r="A25" s="14" t="s">
        <v>307</v>
      </c>
      <c r="B25" s="13" t="s">
        <v>308</v>
      </c>
      <c r="C25" s="13" t="s">
        <v>42</v>
      </c>
      <c r="D25" s="13" t="s">
        <v>309</v>
      </c>
      <c r="E25" s="38">
        <v>41718</v>
      </c>
      <c r="F25" s="39" t="s">
        <v>310</v>
      </c>
      <c r="G25" s="39">
        <v>5359.12</v>
      </c>
      <c r="H25" s="39">
        <v>761.58</v>
      </c>
      <c r="I25" s="39">
        <v>6120.7</v>
      </c>
      <c r="J25" s="39">
        <v>5359.12</v>
      </c>
      <c r="K25" s="39">
        <v>761.58</v>
      </c>
      <c r="L25" s="39">
        <v>6120.7</v>
      </c>
      <c r="M25" s="39">
        <v>2938.99</v>
      </c>
      <c r="N25" s="39">
        <v>417.65</v>
      </c>
      <c r="O25" s="39">
        <f>SUM(M25:N25)</f>
        <v>3356.64</v>
      </c>
      <c r="P25" s="39" t="s">
        <v>141</v>
      </c>
      <c r="Q25" s="39" t="s">
        <v>141</v>
      </c>
      <c r="R25" s="39" t="s">
        <v>141</v>
      </c>
      <c r="S25" s="39" t="s">
        <v>141</v>
      </c>
      <c r="T25" s="39" t="s">
        <v>141</v>
      </c>
      <c r="U25" s="39" t="s">
        <v>141</v>
      </c>
      <c r="V25" s="39" t="s">
        <v>141</v>
      </c>
      <c r="W25" s="39" t="s">
        <v>141</v>
      </c>
      <c r="X25" s="39" t="s">
        <v>141</v>
      </c>
      <c r="Y25" s="39" t="s">
        <v>141</v>
      </c>
      <c r="Z25" s="39" t="s">
        <v>141</v>
      </c>
      <c r="AA25" s="39" t="s">
        <v>141</v>
      </c>
      <c r="AB25" s="39" t="s">
        <v>141</v>
      </c>
      <c r="AC25" s="39" t="s">
        <v>141</v>
      </c>
      <c r="AD25" s="39" t="s">
        <v>141</v>
      </c>
      <c r="AE25" s="39" t="s">
        <v>141</v>
      </c>
      <c r="AF25" s="39" t="s">
        <v>141</v>
      </c>
      <c r="AG25" s="39" t="s">
        <v>141</v>
      </c>
      <c r="AH25" s="39" t="s">
        <v>141</v>
      </c>
      <c r="AI25" s="39" t="s">
        <v>141</v>
      </c>
      <c r="AJ25" s="39" t="s">
        <v>141</v>
      </c>
      <c r="AK25" s="39" t="s">
        <v>141</v>
      </c>
      <c r="AL25" s="39" t="s">
        <v>141</v>
      </c>
      <c r="AM25" s="39" t="s">
        <v>141</v>
      </c>
      <c r="AN25" s="39" t="s">
        <v>141</v>
      </c>
      <c r="AO25" s="39" t="s">
        <v>141</v>
      </c>
      <c r="AP25" s="39" t="s">
        <v>141</v>
      </c>
      <c r="AQ25" s="15" t="s">
        <v>583</v>
      </c>
    </row>
    <row r="26" spans="1:43" s="9" customFormat="1" ht="24">
      <c r="A26" s="14" t="s">
        <v>212</v>
      </c>
      <c r="B26" s="13" t="s">
        <v>213</v>
      </c>
      <c r="C26" s="13" t="s">
        <v>6</v>
      </c>
      <c r="D26" s="13" t="s">
        <v>214</v>
      </c>
      <c r="E26" s="38">
        <v>40688</v>
      </c>
      <c r="F26" s="13" t="s">
        <v>215</v>
      </c>
      <c r="G26" s="44">
        <v>2539.29</v>
      </c>
      <c r="H26" s="44">
        <v>360.86</v>
      </c>
      <c r="I26" s="44">
        <v>2900.15</v>
      </c>
      <c r="J26" s="44">
        <v>2539.29</v>
      </c>
      <c r="K26" s="44">
        <v>360.86</v>
      </c>
      <c r="L26" s="44">
        <v>2900.15</v>
      </c>
      <c r="M26" s="44" t="s">
        <v>141</v>
      </c>
      <c r="N26" s="44" t="s">
        <v>141</v>
      </c>
      <c r="O26" s="44" t="s">
        <v>141</v>
      </c>
      <c r="P26" s="44" t="s">
        <v>141</v>
      </c>
      <c r="Q26" s="44" t="s">
        <v>141</v>
      </c>
      <c r="R26" s="44" t="s">
        <v>141</v>
      </c>
      <c r="S26" s="44" t="s">
        <v>141</v>
      </c>
      <c r="T26" s="44" t="s">
        <v>141</v>
      </c>
      <c r="U26" s="44" t="s">
        <v>141</v>
      </c>
      <c r="V26" s="44" t="s">
        <v>141</v>
      </c>
      <c r="W26" s="44" t="s">
        <v>141</v>
      </c>
      <c r="X26" s="44" t="s">
        <v>141</v>
      </c>
      <c r="Y26" s="44" t="s">
        <v>141</v>
      </c>
      <c r="Z26" s="44" t="s">
        <v>141</v>
      </c>
      <c r="AA26" s="44" t="s">
        <v>141</v>
      </c>
      <c r="AB26" s="44" t="s">
        <v>141</v>
      </c>
      <c r="AC26" s="44" t="s">
        <v>141</v>
      </c>
      <c r="AD26" s="44" t="s">
        <v>141</v>
      </c>
      <c r="AE26" s="39" t="s">
        <v>141</v>
      </c>
      <c r="AF26" s="39" t="s">
        <v>141</v>
      </c>
      <c r="AG26" s="39" t="s">
        <v>141</v>
      </c>
      <c r="AH26" s="39" t="s">
        <v>141</v>
      </c>
      <c r="AI26" s="39" t="s">
        <v>141</v>
      </c>
      <c r="AJ26" s="39" t="s">
        <v>141</v>
      </c>
      <c r="AK26" s="39" t="s">
        <v>141</v>
      </c>
      <c r="AL26" s="39" t="s">
        <v>141</v>
      </c>
      <c r="AM26" s="39" t="s">
        <v>141</v>
      </c>
      <c r="AN26" s="39" t="s">
        <v>141</v>
      </c>
      <c r="AO26" s="39" t="s">
        <v>141</v>
      </c>
      <c r="AP26" s="40" t="s">
        <v>141</v>
      </c>
      <c r="AQ26" s="15" t="s">
        <v>584</v>
      </c>
    </row>
    <row r="27" spans="1:43" s="9" customFormat="1" ht="36">
      <c r="A27" s="14" t="s">
        <v>249</v>
      </c>
      <c r="B27" s="13" t="s">
        <v>26</v>
      </c>
      <c r="C27" s="13" t="s">
        <v>37</v>
      </c>
      <c r="D27" s="13" t="s">
        <v>439</v>
      </c>
      <c r="E27" s="38">
        <v>41465</v>
      </c>
      <c r="F27" s="55" t="s">
        <v>381</v>
      </c>
      <c r="G27" s="44">
        <v>9426.91</v>
      </c>
      <c r="H27" s="44">
        <v>3549.18</v>
      </c>
      <c r="I27" s="44">
        <v>13012.09</v>
      </c>
      <c r="J27" s="44">
        <v>15390.91</v>
      </c>
      <c r="K27" s="44">
        <v>4458.5</v>
      </c>
      <c r="L27" s="44">
        <v>19849.41</v>
      </c>
      <c r="M27" s="44">
        <v>9462.91</v>
      </c>
      <c r="N27" s="44">
        <v>3812.07</v>
      </c>
      <c r="O27" s="44">
        <f>SUM(M27:N27)</f>
        <v>13274.98</v>
      </c>
      <c r="P27" s="44">
        <v>9462.91</v>
      </c>
      <c r="Q27" s="44">
        <v>3551.09</v>
      </c>
      <c r="R27" s="44">
        <f>SUM(P27:Q27)</f>
        <v>13014</v>
      </c>
      <c r="S27" s="44">
        <v>9462.91</v>
      </c>
      <c r="T27" s="44">
        <v>3551.37</v>
      </c>
      <c r="U27" s="44">
        <f>SUM(S27:T27)</f>
        <v>13014.279999999999</v>
      </c>
      <c r="V27" s="44">
        <v>23527.31</v>
      </c>
      <c r="W27" s="44">
        <v>8549.48</v>
      </c>
      <c r="X27" s="44">
        <v>32076.79</v>
      </c>
      <c r="Y27" s="44">
        <v>15254.66</v>
      </c>
      <c r="Z27" s="44">
        <v>6992.03</v>
      </c>
      <c r="AA27" s="44">
        <v>22246.69</v>
      </c>
      <c r="AB27" s="44">
        <v>15254.66</v>
      </c>
      <c r="AC27" s="44">
        <v>6179.69</v>
      </c>
      <c r="AD27" s="44">
        <v>21434.34</v>
      </c>
      <c r="AE27" s="39">
        <v>15254.66</v>
      </c>
      <c r="AF27" s="39">
        <v>6179.69</v>
      </c>
      <c r="AG27" s="39">
        <v>21434.34</v>
      </c>
      <c r="AH27" s="44">
        <v>15254.66</v>
      </c>
      <c r="AI27" s="44">
        <v>6179.69</v>
      </c>
      <c r="AJ27" s="44">
        <v>21434.34</v>
      </c>
      <c r="AK27" s="39">
        <v>18677.26</v>
      </c>
      <c r="AL27" s="39">
        <v>8528.18</v>
      </c>
      <c r="AM27" s="39">
        <v>27205.44</v>
      </c>
      <c r="AN27" s="39">
        <v>19782.82</v>
      </c>
      <c r="AO27" s="39">
        <v>7800.76</v>
      </c>
      <c r="AP27" s="39">
        <f>SUM(AN27:AO27)</f>
        <v>27583.58</v>
      </c>
      <c r="AQ27" s="21" t="s">
        <v>569</v>
      </c>
    </row>
    <row r="28" spans="1:43" s="9" customFormat="1" ht="24">
      <c r="A28" s="14" t="s">
        <v>188</v>
      </c>
      <c r="B28" s="13" t="s">
        <v>350</v>
      </c>
      <c r="C28" s="13" t="s">
        <v>30</v>
      </c>
      <c r="D28" s="13" t="s">
        <v>190</v>
      </c>
      <c r="E28" s="38">
        <v>41515</v>
      </c>
      <c r="F28" s="44" t="s">
        <v>191</v>
      </c>
      <c r="G28" s="56">
        <v>11590.06</v>
      </c>
      <c r="H28" s="57">
        <v>9242.04</v>
      </c>
      <c r="I28" s="56">
        <f>SUM(G28:H28)</f>
        <v>20832.1</v>
      </c>
      <c r="J28" s="44">
        <v>11590.06</v>
      </c>
      <c r="K28" s="44">
        <v>9242.04</v>
      </c>
      <c r="L28" s="44">
        <f>SUM(J28:K28)</f>
        <v>20832.1</v>
      </c>
      <c r="M28" s="44">
        <v>9472.8</v>
      </c>
      <c r="N28" s="44">
        <v>8251.63</v>
      </c>
      <c r="O28" s="44">
        <f>SUM(M28:N28)</f>
        <v>17724.43</v>
      </c>
      <c r="P28" s="44">
        <v>8414.16</v>
      </c>
      <c r="Q28" s="44">
        <v>7752.12</v>
      </c>
      <c r="R28" s="44">
        <v>16166.28</v>
      </c>
      <c r="S28" s="44">
        <v>11590.06</v>
      </c>
      <c r="T28" s="44">
        <v>9242.04</v>
      </c>
      <c r="U28" s="44">
        <f>SUM(S28:T28)</f>
        <v>20832.1</v>
      </c>
      <c r="V28" s="44">
        <v>11590.06</v>
      </c>
      <c r="W28" s="44">
        <v>9242.04</v>
      </c>
      <c r="X28" s="44">
        <v>20832.1</v>
      </c>
      <c r="Y28" s="44">
        <v>11590.06</v>
      </c>
      <c r="Z28" s="44">
        <v>9242.04</v>
      </c>
      <c r="AA28" s="44">
        <v>20832.1</v>
      </c>
      <c r="AB28" s="44">
        <v>11590.06</v>
      </c>
      <c r="AC28" s="39">
        <v>9242.04</v>
      </c>
      <c r="AD28" s="44">
        <v>20832.1</v>
      </c>
      <c r="AE28" s="44">
        <v>11590.06</v>
      </c>
      <c r="AF28" s="39">
        <v>9242.04</v>
      </c>
      <c r="AG28" s="44">
        <v>20832.1</v>
      </c>
      <c r="AH28" s="44">
        <v>11590.06</v>
      </c>
      <c r="AI28" s="39">
        <v>9242.05</v>
      </c>
      <c r="AJ28" s="44">
        <f>SUM(AH28:AI28)</f>
        <v>20832.11</v>
      </c>
      <c r="AK28" s="39">
        <v>11590.06</v>
      </c>
      <c r="AL28" s="39">
        <v>9242.05</v>
      </c>
      <c r="AM28" s="39">
        <f>SUM(AK28:AL28)</f>
        <v>20832.11</v>
      </c>
      <c r="AN28" s="39">
        <v>11650.26</v>
      </c>
      <c r="AO28" s="39">
        <v>11314</v>
      </c>
      <c r="AP28" s="39">
        <v>22964.26</v>
      </c>
      <c r="AQ28" s="15" t="s">
        <v>569</v>
      </c>
    </row>
    <row r="29" spans="1:43" s="9" customFormat="1" ht="24">
      <c r="A29" s="14" t="s">
        <v>395</v>
      </c>
      <c r="B29" s="13" t="s">
        <v>71</v>
      </c>
      <c r="C29" s="13" t="s">
        <v>4</v>
      </c>
      <c r="D29" s="13" t="s">
        <v>396</v>
      </c>
      <c r="E29" s="38">
        <v>42051</v>
      </c>
      <c r="F29" s="44" t="s">
        <v>397</v>
      </c>
      <c r="G29" s="44" t="s">
        <v>141</v>
      </c>
      <c r="H29" s="39" t="s">
        <v>141</v>
      </c>
      <c r="I29" s="44" t="s">
        <v>141</v>
      </c>
      <c r="J29" s="44">
        <v>1084.23</v>
      </c>
      <c r="K29" s="39">
        <v>499.51</v>
      </c>
      <c r="L29" s="44">
        <v>1583.74</v>
      </c>
      <c r="M29" s="44">
        <v>2240.73</v>
      </c>
      <c r="N29" s="39">
        <v>1316.86</v>
      </c>
      <c r="O29" s="44">
        <v>3557.59</v>
      </c>
      <c r="P29" s="44">
        <v>2168.45</v>
      </c>
      <c r="Q29" s="39">
        <v>1281.96</v>
      </c>
      <c r="R29" s="44">
        <v>3450.41</v>
      </c>
      <c r="S29" s="44" t="s">
        <v>141</v>
      </c>
      <c r="T29" s="39" t="s">
        <v>141</v>
      </c>
      <c r="U29" s="44" t="s">
        <v>141</v>
      </c>
      <c r="V29" s="44" t="s">
        <v>141</v>
      </c>
      <c r="W29" s="39" t="s">
        <v>141</v>
      </c>
      <c r="X29" s="44" t="s">
        <v>141</v>
      </c>
      <c r="Y29" s="44" t="s">
        <v>141</v>
      </c>
      <c r="Z29" s="44" t="s">
        <v>141</v>
      </c>
      <c r="AA29" s="44" t="s">
        <v>141</v>
      </c>
      <c r="AB29" s="44" t="s">
        <v>141</v>
      </c>
      <c r="AC29" s="39" t="s">
        <v>141</v>
      </c>
      <c r="AD29" s="44" t="s">
        <v>141</v>
      </c>
      <c r="AE29" s="44" t="s">
        <v>141</v>
      </c>
      <c r="AF29" s="39" t="s">
        <v>141</v>
      </c>
      <c r="AG29" s="44" t="s">
        <v>141</v>
      </c>
      <c r="AH29" s="44" t="s">
        <v>141</v>
      </c>
      <c r="AI29" s="39" t="s">
        <v>141</v>
      </c>
      <c r="AJ29" s="44" t="s">
        <v>141</v>
      </c>
      <c r="AK29" s="39" t="s">
        <v>141</v>
      </c>
      <c r="AL29" s="39" t="s">
        <v>141</v>
      </c>
      <c r="AM29" s="39" t="s">
        <v>141</v>
      </c>
      <c r="AN29" s="39" t="s">
        <v>141</v>
      </c>
      <c r="AO29" s="39" t="s">
        <v>141</v>
      </c>
      <c r="AP29" s="40" t="s">
        <v>141</v>
      </c>
      <c r="AQ29" s="15" t="s">
        <v>585</v>
      </c>
    </row>
    <row r="30" spans="1:43" s="9" customFormat="1" ht="24">
      <c r="A30" s="14" t="s">
        <v>33</v>
      </c>
      <c r="B30" s="13" t="s">
        <v>26</v>
      </c>
      <c r="C30" s="13" t="s">
        <v>45</v>
      </c>
      <c r="D30" s="13" t="s">
        <v>168</v>
      </c>
      <c r="E30" s="38">
        <v>41063</v>
      </c>
      <c r="F30" s="13" t="s">
        <v>267</v>
      </c>
      <c r="G30" s="39">
        <v>17292.01</v>
      </c>
      <c r="H30" s="39">
        <v>6162.74</v>
      </c>
      <c r="I30" s="39">
        <f>SUM(G30:H30)</f>
        <v>23454.75</v>
      </c>
      <c r="J30" s="39" t="s">
        <v>141</v>
      </c>
      <c r="K30" s="39" t="s">
        <v>141</v>
      </c>
      <c r="L30" s="39" t="s">
        <v>141</v>
      </c>
      <c r="M30" s="39" t="s">
        <v>141</v>
      </c>
      <c r="N30" s="39" t="s">
        <v>141</v>
      </c>
      <c r="O30" s="39" t="s">
        <v>141</v>
      </c>
      <c r="P30" s="39" t="s">
        <v>141</v>
      </c>
      <c r="Q30" s="39" t="s">
        <v>141</v>
      </c>
      <c r="R30" s="39" t="s">
        <v>141</v>
      </c>
      <c r="S30" s="39" t="s">
        <v>141</v>
      </c>
      <c r="T30" s="39" t="s">
        <v>141</v>
      </c>
      <c r="U30" s="39" t="s">
        <v>141</v>
      </c>
      <c r="V30" s="39" t="s">
        <v>141</v>
      </c>
      <c r="W30" s="39" t="s">
        <v>141</v>
      </c>
      <c r="X30" s="39" t="s">
        <v>141</v>
      </c>
      <c r="Y30" s="39" t="s">
        <v>141</v>
      </c>
      <c r="Z30" s="39" t="s">
        <v>141</v>
      </c>
      <c r="AA30" s="39" t="s">
        <v>141</v>
      </c>
      <c r="AB30" s="39" t="s">
        <v>141</v>
      </c>
      <c r="AC30" s="39" t="s">
        <v>141</v>
      </c>
      <c r="AD30" s="39" t="s">
        <v>141</v>
      </c>
      <c r="AE30" s="39" t="s">
        <v>141</v>
      </c>
      <c r="AF30" s="39" t="s">
        <v>141</v>
      </c>
      <c r="AG30" s="39" t="s">
        <v>141</v>
      </c>
      <c r="AH30" s="39" t="s">
        <v>141</v>
      </c>
      <c r="AI30" s="39" t="s">
        <v>141</v>
      </c>
      <c r="AJ30" s="39" t="s">
        <v>141</v>
      </c>
      <c r="AK30" s="39" t="s">
        <v>141</v>
      </c>
      <c r="AL30" s="39" t="s">
        <v>141</v>
      </c>
      <c r="AM30" s="39" t="s">
        <v>141</v>
      </c>
      <c r="AN30" s="39" t="s">
        <v>141</v>
      </c>
      <c r="AO30" s="39" t="s">
        <v>141</v>
      </c>
      <c r="AP30" s="40" t="s">
        <v>141</v>
      </c>
      <c r="AQ30" s="15" t="s">
        <v>586</v>
      </c>
    </row>
    <row r="31" spans="1:43" s="9" customFormat="1" ht="12.75">
      <c r="A31" s="14" t="s">
        <v>311</v>
      </c>
      <c r="B31" s="13" t="s">
        <v>57</v>
      </c>
      <c r="C31" s="13" t="s">
        <v>35</v>
      </c>
      <c r="D31" s="13" t="s">
        <v>312</v>
      </c>
      <c r="E31" s="38">
        <v>41852</v>
      </c>
      <c r="F31" s="13" t="s">
        <v>313</v>
      </c>
      <c r="G31" s="39">
        <v>28526.5</v>
      </c>
      <c r="H31" s="48">
        <v>2924.74</v>
      </c>
      <c r="I31" s="39">
        <v>31451.24</v>
      </c>
      <c r="J31" s="39">
        <v>26443.1</v>
      </c>
      <c r="K31" s="48">
        <v>2938.11</v>
      </c>
      <c r="L31" s="39">
        <f>SUM(J31:K31)</f>
        <v>29381.21</v>
      </c>
      <c r="M31" s="39">
        <v>26507.3</v>
      </c>
      <c r="N31" s="48">
        <v>2945.25</v>
      </c>
      <c r="O31" s="39">
        <v>29452.55</v>
      </c>
      <c r="P31" s="39">
        <v>28451.89</v>
      </c>
      <c r="Q31" s="58">
        <v>2910.65</v>
      </c>
      <c r="R31" s="39">
        <f>SUM(P31:Q31)</f>
        <v>31362.54</v>
      </c>
      <c r="S31" s="39">
        <v>26233.61</v>
      </c>
      <c r="T31" s="39">
        <v>2914.83</v>
      </c>
      <c r="U31" s="39">
        <v>29148.44</v>
      </c>
      <c r="V31" s="39">
        <v>26317.1</v>
      </c>
      <c r="W31" s="39">
        <v>2924.11</v>
      </c>
      <c r="X31" s="39">
        <v>29241.21</v>
      </c>
      <c r="Y31" s="39">
        <v>29297.47</v>
      </c>
      <c r="Z31" s="39">
        <v>2999.07</v>
      </c>
      <c r="AA31" s="39">
        <v>32296.54</v>
      </c>
      <c r="AB31" s="39">
        <v>27041.91</v>
      </c>
      <c r="AC31" s="39">
        <v>3004.65</v>
      </c>
      <c r="AD31" s="39">
        <v>30046.56</v>
      </c>
      <c r="AE31" s="39">
        <v>27132.89</v>
      </c>
      <c r="AF31" s="39">
        <v>3014.75</v>
      </c>
      <c r="AG31" s="39">
        <v>30147.64</v>
      </c>
      <c r="AH31" s="39">
        <v>28991.1</v>
      </c>
      <c r="AI31" s="39">
        <v>2960.59</v>
      </c>
      <c r="AJ31" s="39">
        <v>31951.69</v>
      </c>
      <c r="AK31" s="39">
        <v>26709.92</v>
      </c>
      <c r="AL31" s="39">
        <v>2967.77</v>
      </c>
      <c r="AM31" s="39">
        <f>SUM(AK31:AL31)</f>
        <v>29677.69</v>
      </c>
      <c r="AN31" s="39">
        <v>26726.87</v>
      </c>
      <c r="AO31" s="39">
        <v>2969.65</v>
      </c>
      <c r="AP31" s="39">
        <v>29696.52</v>
      </c>
      <c r="AQ31" s="15" t="s">
        <v>569</v>
      </c>
    </row>
    <row r="32" spans="1:43" s="9" customFormat="1" ht="24">
      <c r="A32" s="14" t="s">
        <v>47</v>
      </c>
      <c r="B32" s="13" t="s">
        <v>26</v>
      </c>
      <c r="C32" s="13" t="s">
        <v>4</v>
      </c>
      <c r="D32" s="13" t="s">
        <v>351</v>
      </c>
      <c r="E32" s="38">
        <v>41284</v>
      </c>
      <c r="F32" s="13" t="s">
        <v>48</v>
      </c>
      <c r="G32" s="44">
        <v>11448.01</v>
      </c>
      <c r="H32" s="44">
        <v>5404.71</v>
      </c>
      <c r="I32" s="44">
        <f>SUM(G32:H32)</f>
        <v>16852.72</v>
      </c>
      <c r="J32" s="44">
        <v>14629.35</v>
      </c>
      <c r="K32" s="44">
        <v>5384.22</v>
      </c>
      <c r="L32" s="44" t="s">
        <v>587</v>
      </c>
      <c r="M32" s="44">
        <v>12400.33</v>
      </c>
      <c r="N32" s="44">
        <v>5384.22</v>
      </c>
      <c r="O32" s="44">
        <v>16832.22</v>
      </c>
      <c r="P32" s="44">
        <v>12251.62</v>
      </c>
      <c r="Q32" s="44">
        <v>5717.94</v>
      </c>
      <c r="R32" s="44">
        <f>SUM(P32:Q32)</f>
        <v>17969.56</v>
      </c>
      <c r="S32" s="39">
        <v>12652.2</v>
      </c>
      <c r="T32" s="39">
        <v>5820.36</v>
      </c>
      <c r="U32" s="39">
        <v>18472.56</v>
      </c>
      <c r="V32" s="39">
        <v>17845.8</v>
      </c>
      <c r="W32" s="39">
        <v>6310.89</v>
      </c>
      <c r="X32" s="39">
        <f>SUM(V32:W32)</f>
        <v>24156.69</v>
      </c>
      <c r="Y32" s="39">
        <v>11539.27</v>
      </c>
      <c r="Z32" s="39">
        <v>5828.27</v>
      </c>
      <c r="AA32" s="39">
        <f>SUM(Y32:Z32)</f>
        <v>17367.54</v>
      </c>
      <c r="AB32" s="39">
        <v>11539.26</v>
      </c>
      <c r="AC32" s="39">
        <v>5482.78</v>
      </c>
      <c r="AD32" s="39">
        <v>17022.04</v>
      </c>
      <c r="AE32" s="39">
        <v>12207.07</v>
      </c>
      <c r="AF32" s="39">
        <v>5736.15</v>
      </c>
      <c r="AG32" s="39">
        <f>SUM(AE32:AF32)</f>
        <v>17943.22</v>
      </c>
      <c r="AH32" s="39">
        <v>11539.27</v>
      </c>
      <c r="AI32" s="39">
        <v>5482.79</v>
      </c>
      <c r="AJ32" s="39">
        <f>SUM(AH32:AI32)</f>
        <v>17022.06</v>
      </c>
      <c r="AK32" s="39">
        <v>15489.26</v>
      </c>
      <c r="AL32" s="39">
        <v>6931.9</v>
      </c>
      <c r="AM32" s="39">
        <f>SUM(AK32:AL32)</f>
        <v>22421.16</v>
      </c>
      <c r="AN32" s="39">
        <v>13247.57</v>
      </c>
      <c r="AO32" s="39">
        <v>7940.64</v>
      </c>
      <c r="AP32" s="39">
        <f>SUM(AN32:AO32)</f>
        <v>21188.21</v>
      </c>
      <c r="AQ32" s="15" t="s">
        <v>588</v>
      </c>
    </row>
    <row r="33" spans="1:43" s="9" customFormat="1" ht="24">
      <c r="A33" s="14" t="s">
        <v>352</v>
      </c>
      <c r="B33" s="13" t="s">
        <v>353</v>
      </c>
      <c r="C33" s="13" t="s">
        <v>35</v>
      </c>
      <c r="D33" s="13" t="s">
        <v>326</v>
      </c>
      <c r="E33" s="38">
        <v>40007</v>
      </c>
      <c r="F33" s="13" t="s">
        <v>327</v>
      </c>
      <c r="G33" s="39">
        <v>31961.37</v>
      </c>
      <c r="H33" s="48">
        <v>4216.26</v>
      </c>
      <c r="I33" s="39">
        <v>36177.63</v>
      </c>
      <c r="J33" s="39">
        <v>29877.97</v>
      </c>
      <c r="K33" s="48">
        <v>4233.36</v>
      </c>
      <c r="L33" s="39">
        <v>34111.33</v>
      </c>
      <c r="M33" s="39">
        <v>29942.63</v>
      </c>
      <c r="N33" s="48">
        <v>4242.03</v>
      </c>
      <c r="O33" s="39">
        <f>SUM(M33:N33)</f>
        <v>34184.66</v>
      </c>
      <c r="P33" s="39">
        <v>31888.76</v>
      </c>
      <c r="Q33" s="48">
        <v>4196.24</v>
      </c>
      <c r="R33" s="39">
        <f>SUM(P33:Q33)</f>
        <v>36085</v>
      </c>
      <c r="S33" s="39">
        <v>29666.48</v>
      </c>
      <c r="T33" s="39">
        <v>4205.58</v>
      </c>
      <c r="U33" s="39">
        <v>33872.06</v>
      </c>
      <c r="V33" s="39">
        <v>29751.97</v>
      </c>
      <c r="W33" s="39">
        <v>4215.45</v>
      </c>
      <c r="X33" s="39">
        <v>33967.42</v>
      </c>
      <c r="Y33" s="39">
        <v>32732.34</v>
      </c>
      <c r="Z33" s="39">
        <v>4311.33</v>
      </c>
      <c r="AA33" s="39">
        <v>37043.67</v>
      </c>
      <c r="AB33" s="39">
        <v>30476.78</v>
      </c>
      <c r="AC33" s="39">
        <v>4318.46</v>
      </c>
      <c r="AD33" s="39">
        <v>34795.24</v>
      </c>
      <c r="AE33" s="39">
        <v>30559.92</v>
      </c>
      <c r="AF33" s="39">
        <v>4330.27</v>
      </c>
      <c r="AG33" s="39">
        <v>34890.19</v>
      </c>
      <c r="AH33" s="39">
        <v>32425.97</v>
      </c>
      <c r="AI33" s="39">
        <v>4262.11</v>
      </c>
      <c r="AJ33" s="39">
        <v>36688.08</v>
      </c>
      <c r="AK33" s="39">
        <v>30144.79</v>
      </c>
      <c r="AL33" s="39">
        <v>4271.29</v>
      </c>
      <c r="AM33" s="39">
        <v>34416.08</v>
      </c>
      <c r="AN33" s="39">
        <v>30161.74</v>
      </c>
      <c r="AO33" s="39">
        <v>4273.7</v>
      </c>
      <c r="AP33" s="39">
        <v>34435.44</v>
      </c>
      <c r="AQ33" s="15" t="s">
        <v>578</v>
      </c>
    </row>
    <row r="34" spans="1:43" s="9" customFormat="1" ht="12.75">
      <c r="A34" s="14" t="s">
        <v>425</v>
      </c>
      <c r="B34" s="13" t="s">
        <v>23</v>
      </c>
      <c r="C34" s="13" t="s">
        <v>12</v>
      </c>
      <c r="D34" s="13" t="s">
        <v>440</v>
      </c>
      <c r="E34" s="38">
        <v>42156</v>
      </c>
      <c r="F34" s="13" t="s">
        <v>441</v>
      </c>
      <c r="G34" s="39" t="s">
        <v>141</v>
      </c>
      <c r="H34" s="48" t="s">
        <v>141</v>
      </c>
      <c r="I34" s="39" t="s">
        <v>141</v>
      </c>
      <c r="J34" s="39" t="s">
        <v>141</v>
      </c>
      <c r="K34" s="48" t="s">
        <v>141</v>
      </c>
      <c r="L34" s="39" t="s">
        <v>141</v>
      </c>
      <c r="M34" s="39" t="s">
        <v>141</v>
      </c>
      <c r="N34" s="48" t="s">
        <v>141</v>
      </c>
      <c r="O34" s="39" t="s">
        <v>141</v>
      </c>
      <c r="P34" s="39" t="s">
        <v>141</v>
      </c>
      <c r="Q34" s="48" t="s">
        <v>141</v>
      </c>
      <c r="R34" s="39" t="s">
        <v>141</v>
      </c>
      <c r="S34" s="39" t="s">
        <v>141</v>
      </c>
      <c r="T34" s="48" t="s">
        <v>141</v>
      </c>
      <c r="U34" s="39" t="s">
        <v>141</v>
      </c>
      <c r="V34" s="39">
        <v>2028.6</v>
      </c>
      <c r="W34" s="48">
        <v>1024.15</v>
      </c>
      <c r="X34" s="39">
        <v>3052.75</v>
      </c>
      <c r="Y34" s="39">
        <v>2834.7</v>
      </c>
      <c r="Z34" s="48">
        <v>1322.77</v>
      </c>
      <c r="AA34" s="39">
        <v>4157.47</v>
      </c>
      <c r="AB34" s="39">
        <v>2199.6</v>
      </c>
      <c r="AC34" s="48">
        <v>1087.49</v>
      </c>
      <c r="AD34" s="39">
        <v>3287.09</v>
      </c>
      <c r="AE34" s="39">
        <v>2199.6</v>
      </c>
      <c r="AF34" s="48">
        <v>1578.23</v>
      </c>
      <c r="AG34" s="39">
        <v>3777.83</v>
      </c>
      <c r="AH34" s="39">
        <v>2199.6</v>
      </c>
      <c r="AI34" s="48">
        <v>1169.28</v>
      </c>
      <c r="AJ34" s="39">
        <v>3368.88</v>
      </c>
      <c r="AK34" s="39">
        <v>2199.6</v>
      </c>
      <c r="AL34" s="39">
        <v>1169.28</v>
      </c>
      <c r="AM34" s="39">
        <v>3368.88</v>
      </c>
      <c r="AN34" s="39">
        <v>3482.7</v>
      </c>
      <c r="AO34" s="39">
        <v>1644.6</v>
      </c>
      <c r="AP34" s="39">
        <v>5127.3</v>
      </c>
      <c r="AQ34" s="15" t="s">
        <v>578</v>
      </c>
    </row>
    <row r="35" spans="1:43" s="9" customFormat="1" ht="36">
      <c r="A35" s="14" t="s">
        <v>285</v>
      </c>
      <c r="B35" s="13" t="s">
        <v>354</v>
      </c>
      <c r="C35" s="13" t="s">
        <v>14</v>
      </c>
      <c r="D35" s="13" t="s">
        <v>287</v>
      </c>
      <c r="E35" s="38">
        <v>41365</v>
      </c>
      <c r="F35" s="58" t="s">
        <v>288</v>
      </c>
      <c r="G35" s="39">
        <v>7915</v>
      </c>
      <c r="H35" s="48">
        <v>1486.44</v>
      </c>
      <c r="I35" s="39">
        <f>SUM(G35:H35)</f>
        <v>9401.44</v>
      </c>
      <c r="J35" s="39">
        <v>5935.95</v>
      </c>
      <c r="K35" s="48">
        <v>1114.77</v>
      </c>
      <c r="L35" s="39">
        <f>SUM(J35:K35)</f>
        <v>7050.719999999999</v>
      </c>
      <c r="M35" s="39">
        <f>SUM(M32:M33)</f>
        <v>42342.96</v>
      </c>
      <c r="N35" s="48">
        <f>SUM(N32:N33)</f>
        <v>9626.25</v>
      </c>
      <c r="O35" s="39">
        <f>SUM(O32:O33)</f>
        <v>51016.880000000005</v>
      </c>
      <c r="P35" s="39">
        <f>SUM(M35:O35)</f>
        <v>102986.09</v>
      </c>
      <c r="Q35" s="48">
        <f>SUM(N35:P35)</f>
        <v>163629.22</v>
      </c>
      <c r="R35" s="39">
        <f>SUM(O35:Q35)</f>
        <v>317632.19</v>
      </c>
      <c r="S35" s="39">
        <v>6431.03</v>
      </c>
      <c r="T35" s="48">
        <v>1207.75</v>
      </c>
      <c r="U35" s="39">
        <f>SUM(S35:T35)</f>
        <v>7638.78</v>
      </c>
      <c r="V35" s="39">
        <v>6431.03</v>
      </c>
      <c r="W35" s="48">
        <v>1207.75</v>
      </c>
      <c r="X35" s="39">
        <f>SUM(V35:W35)</f>
        <v>7638.78</v>
      </c>
      <c r="Y35" s="39">
        <v>6431.03</v>
      </c>
      <c r="Z35" s="48">
        <v>1207.75</v>
      </c>
      <c r="AA35" s="39">
        <f>SUM(Y35:Z35)</f>
        <v>7638.78</v>
      </c>
      <c r="AB35" s="39">
        <v>6431.03</v>
      </c>
      <c r="AC35" s="48">
        <v>1207.75</v>
      </c>
      <c r="AD35" s="39">
        <f>SUM(AB35:AC35)</f>
        <v>7638.78</v>
      </c>
      <c r="AE35" s="39">
        <v>6431.03</v>
      </c>
      <c r="AF35" s="48">
        <v>1207.75</v>
      </c>
      <c r="AG35" s="39">
        <f>SUM(AE35:AF35)</f>
        <v>7638.78</v>
      </c>
      <c r="AH35" s="39">
        <v>6431.03</v>
      </c>
      <c r="AI35" s="48">
        <v>1207.75</v>
      </c>
      <c r="AJ35" s="39">
        <f>SUM(AH35:AI35)</f>
        <v>7638.78</v>
      </c>
      <c r="AK35" s="39">
        <v>6431.03</v>
      </c>
      <c r="AL35" s="39">
        <v>1207.75</v>
      </c>
      <c r="AM35" s="39">
        <f>SUM(AK35:AL35)</f>
        <v>7638.78</v>
      </c>
      <c r="AN35" s="39">
        <v>6431.03</v>
      </c>
      <c r="AO35" s="39">
        <v>1207.75</v>
      </c>
      <c r="AP35" s="39">
        <f>SUM(AN35:AO35)</f>
        <v>7638.78</v>
      </c>
      <c r="AQ35" s="15" t="s">
        <v>578</v>
      </c>
    </row>
    <row r="36" spans="1:43" s="9" customFormat="1" ht="12.75">
      <c r="A36" s="14" t="s">
        <v>96</v>
      </c>
      <c r="B36" s="13" t="s">
        <v>62</v>
      </c>
      <c r="C36" s="13" t="s">
        <v>44</v>
      </c>
      <c r="D36" s="13" t="s">
        <v>94</v>
      </c>
      <c r="E36" s="38" t="s">
        <v>355</v>
      </c>
      <c r="F36" s="58" t="s">
        <v>398</v>
      </c>
      <c r="G36" s="39">
        <v>8743.45</v>
      </c>
      <c r="H36" s="39">
        <v>7213.71</v>
      </c>
      <c r="I36" s="39">
        <f>SUM(G36:H36)</f>
        <v>15957.16</v>
      </c>
      <c r="J36" s="39">
        <v>8743.45</v>
      </c>
      <c r="K36" s="39">
        <v>7213.71</v>
      </c>
      <c r="L36" s="39">
        <f>SUM(J36:K36)</f>
        <v>15957.16</v>
      </c>
      <c r="M36" s="39">
        <v>8743.45</v>
      </c>
      <c r="N36" s="39">
        <v>7213.71</v>
      </c>
      <c r="O36" s="39">
        <f>SUM(M36:N36)</f>
        <v>15957.16</v>
      </c>
      <c r="P36" s="39">
        <v>8743.45</v>
      </c>
      <c r="Q36" s="39">
        <v>7213.71</v>
      </c>
      <c r="R36" s="39">
        <f>SUM(P36:Q36)</f>
        <v>15957.16</v>
      </c>
      <c r="S36" s="39">
        <v>8743.45</v>
      </c>
      <c r="T36" s="39">
        <v>7324.32</v>
      </c>
      <c r="U36" s="39">
        <f>SUM(S36:T36)</f>
        <v>16067.77</v>
      </c>
      <c r="V36" s="39">
        <v>8811.23</v>
      </c>
      <c r="W36" s="39">
        <v>7362.47</v>
      </c>
      <c r="X36" s="39">
        <f>SUM(V36:W36)</f>
        <v>16173.7</v>
      </c>
      <c r="Y36" s="39">
        <v>8811.23</v>
      </c>
      <c r="Z36" s="39">
        <v>7362.24</v>
      </c>
      <c r="AA36" s="39">
        <f>SUM(Y36:Z36)</f>
        <v>16173.47</v>
      </c>
      <c r="AB36" s="39">
        <v>12676.26</v>
      </c>
      <c r="AC36" s="39">
        <v>8663.14</v>
      </c>
      <c r="AD36" s="39">
        <f>SUM(AB36:AC36)</f>
        <v>21339.4</v>
      </c>
      <c r="AE36" s="39">
        <v>9531.11</v>
      </c>
      <c r="AF36" s="39">
        <v>7884.68</v>
      </c>
      <c r="AG36" s="39">
        <f>SUM(AE36:AF36)</f>
        <v>17415.79</v>
      </c>
      <c r="AH36" s="39">
        <v>9531.11</v>
      </c>
      <c r="AI36" s="39">
        <v>7887.35</v>
      </c>
      <c r="AJ36" s="39">
        <v>17418.46</v>
      </c>
      <c r="AK36" s="39">
        <v>9531.11</v>
      </c>
      <c r="AL36" s="39">
        <v>7887.35</v>
      </c>
      <c r="AM36" s="39">
        <v>17418.46</v>
      </c>
      <c r="AN36" s="39">
        <v>9531.11</v>
      </c>
      <c r="AO36" s="39">
        <v>7887.35</v>
      </c>
      <c r="AP36" s="39">
        <v>17418.46</v>
      </c>
      <c r="AQ36" s="15" t="s">
        <v>578</v>
      </c>
    </row>
    <row r="37" spans="1:43" s="9" customFormat="1" ht="24">
      <c r="A37" s="14" t="s">
        <v>336</v>
      </c>
      <c r="B37" s="13" t="s">
        <v>337</v>
      </c>
      <c r="C37" s="13" t="s">
        <v>457</v>
      </c>
      <c r="D37" s="13" t="s">
        <v>338</v>
      </c>
      <c r="E37" s="38">
        <v>41936</v>
      </c>
      <c r="F37" s="13" t="s">
        <v>339</v>
      </c>
      <c r="G37" s="39">
        <v>4840.96</v>
      </c>
      <c r="H37" s="39">
        <v>681.64</v>
      </c>
      <c r="I37" s="39">
        <v>5522.6</v>
      </c>
      <c r="J37" s="39">
        <v>4840.96</v>
      </c>
      <c r="K37" s="39">
        <v>681.64</v>
      </c>
      <c r="L37" s="39">
        <v>5522.6</v>
      </c>
      <c r="M37" s="39">
        <v>4840.96</v>
      </c>
      <c r="N37" s="39">
        <v>681.64</v>
      </c>
      <c r="O37" s="39">
        <v>5522.6</v>
      </c>
      <c r="P37" s="39">
        <v>4840.96</v>
      </c>
      <c r="Q37" s="39">
        <v>681.64</v>
      </c>
      <c r="R37" s="39">
        <v>5522.6</v>
      </c>
      <c r="S37" s="39">
        <v>5283.47</v>
      </c>
      <c r="T37" s="39">
        <v>744.53</v>
      </c>
      <c r="U37" s="39">
        <v>6028</v>
      </c>
      <c r="V37" s="39">
        <v>5283.47</v>
      </c>
      <c r="W37" s="39">
        <v>744.53</v>
      </c>
      <c r="X37" s="39">
        <v>6028</v>
      </c>
      <c r="Y37" s="39">
        <v>5283.47</v>
      </c>
      <c r="Z37" s="39">
        <v>744.53</v>
      </c>
      <c r="AA37" s="39">
        <v>6028</v>
      </c>
      <c r="AB37" s="39">
        <v>5283.47</v>
      </c>
      <c r="AC37" s="39">
        <v>744.53</v>
      </c>
      <c r="AD37" s="39">
        <v>6028</v>
      </c>
      <c r="AE37" s="39">
        <v>5283.47</v>
      </c>
      <c r="AF37" s="39">
        <v>744.53</v>
      </c>
      <c r="AG37" s="39">
        <v>6028</v>
      </c>
      <c r="AH37" s="39">
        <v>5283.47</v>
      </c>
      <c r="AI37" s="39">
        <v>744.53</v>
      </c>
      <c r="AJ37" s="39">
        <v>6028</v>
      </c>
      <c r="AK37" s="39">
        <v>5766.77</v>
      </c>
      <c r="AL37" s="39">
        <v>813.2</v>
      </c>
      <c r="AM37" s="39">
        <v>6579.97</v>
      </c>
      <c r="AN37" s="39">
        <v>5766.77</v>
      </c>
      <c r="AO37" s="39">
        <v>813.2</v>
      </c>
      <c r="AP37" s="39">
        <v>6579.97</v>
      </c>
      <c r="AQ37" s="15" t="s">
        <v>589</v>
      </c>
    </row>
    <row r="38" spans="1:43" s="9" customFormat="1" ht="24">
      <c r="A38" s="14" t="s">
        <v>426</v>
      </c>
      <c r="B38" s="13" t="s">
        <v>427</v>
      </c>
      <c r="C38" s="13" t="s">
        <v>4</v>
      </c>
      <c r="D38" s="13" t="s">
        <v>428</v>
      </c>
      <c r="E38" s="38">
        <v>42355</v>
      </c>
      <c r="F38" s="39" t="s">
        <v>429</v>
      </c>
      <c r="G38" s="39" t="s">
        <v>141</v>
      </c>
      <c r="H38" s="39" t="s">
        <v>141</v>
      </c>
      <c r="I38" s="39" t="s">
        <v>141</v>
      </c>
      <c r="J38" s="39" t="s">
        <v>141</v>
      </c>
      <c r="K38" s="39" t="s">
        <v>141</v>
      </c>
      <c r="L38" s="39" t="s">
        <v>141</v>
      </c>
      <c r="M38" s="39" t="s">
        <v>141</v>
      </c>
      <c r="N38" s="39" t="s">
        <v>141</v>
      </c>
      <c r="O38" s="39" t="s">
        <v>141</v>
      </c>
      <c r="P38" s="39" t="s">
        <v>141</v>
      </c>
      <c r="Q38" s="39" t="s">
        <v>141</v>
      </c>
      <c r="R38" s="39" t="s">
        <v>141</v>
      </c>
      <c r="S38" s="39" t="s">
        <v>141</v>
      </c>
      <c r="T38" s="39" t="s">
        <v>141</v>
      </c>
      <c r="U38" s="39" t="s">
        <v>141</v>
      </c>
      <c r="V38" s="39" t="s">
        <v>141</v>
      </c>
      <c r="W38" s="39" t="s">
        <v>141</v>
      </c>
      <c r="X38" s="39" t="s">
        <v>141</v>
      </c>
      <c r="Y38" s="39" t="s">
        <v>141</v>
      </c>
      <c r="Z38" s="39" t="s">
        <v>141</v>
      </c>
      <c r="AA38" s="39" t="s">
        <v>141</v>
      </c>
      <c r="AB38" s="39" t="s">
        <v>141</v>
      </c>
      <c r="AC38" s="39" t="s">
        <v>141</v>
      </c>
      <c r="AD38" s="39" t="s">
        <v>141</v>
      </c>
      <c r="AE38" s="39" t="s">
        <v>141</v>
      </c>
      <c r="AF38" s="39" t="s">
        <v>141</v>
      </c>
      <c r="AG38" s="39" t="s">
        <v>141</v>
      </c>
      <c r="AH38" s="39" t="s">
        <v>141</v>
      </c>
      <c r="AI38" s="39" t="s">
        <v>141</v>
      </c>
      <c r="AJ38" s="39" t="s">
        <v>141</v>
      </c>
      <c r="AK38" s="39" t="s">
        <v>141</v>
      </c>
      <c r="AL38" s="39" t="s">
        <v>141</v>
      </c>
      <c r="AM38" s="39" t="s">
        <v>141</v>
      </c>
      <c r="AN38" s="39">
        <v>2283.44</v>
      </c>
      <c r="AO38" s="39">
        <v>974.54</v>
      </c>
      <c r="AP38" s="40">
        <v>3257.98</v>
      </c>
      <c r="AQ38" s="15" t="s">
        <v>578</v>
      </c>
    </row>
    <row r="39" spans="1:43" s="9" customFormat="1" ht="24">
      <c r="A39" s="14" t="s">
        <v>259</v>
      </c>
      <c r="B39" s="13" t="s">
        <v>256</v>
      </c>
      <c r="C39" s="13" t="s">
        <v>37</v>
      </c>
      <c r="D39" s="13" t="s">
        <v>257</v>
      </c>
      <c r="E39" s="38">
        <v>40291</v>
      </c>
      <c r="F39" s="13" t="s">
        <v>258</v>
      </c>
      <c r="G39" s="39">
        <v>6351.92</v>
      </c>
      <c r="H39" s="42">
        <v>890.06</v>
      </c>
      <c r="I39" s="42">
        <v>7241.98</v>
      </c>
      <c r="J39" s="39">
        <v>6351.92</v>
      </c>
      <c r="K39" s="42">
        <v>890.06</v>
      </c>
      <c r="L39" s="42">
        <v>7241.98</v>
      </c>
      <c r="M39" s="39" t="s">
        <v>141</v>
      </c>
      <c r="N39" s="42" t="s">
        <v>141</v>
      </c>
      <c r="O39" s="42" t="s">
        <v>141</v>
      </c>
      <c r="P39" s="39" t="s">
        <v>141</v>
      </c>
      <c r="Q39" s="42" t="s">
        <v>141</v>
      </c>
      <c r="R39" s="42" t="s">
        <v>141</v>
      </c>
      <c r="S39" s="39" t="s">
        <v>141</v>
      </c>
      <c r="T39" s="42" t="s">
        <v>141</v>
      </c>
      <c r="U39" s="42" t="s">
        <v>141</v>
      </c>
      <c r="V39" s="39" t="s">
        <v>141</v>
      </c>
      <c r="W39" s="42" t="s">
        <v>141</v>
      </c>
      <c r="X39" s="42" t="s">
        <v>141</v>
      </c>
      <c r="Y39" s="39" t="s">
        <v>141</v>
      </c>
      <c r="Z39" s="42" t="s">
        <v>141</v>
      </c>
      <c r="AA39" s="42" t="s">
        <v>141</v>
      </c>
      <c r="AB39" s="39" t="s">
        <v>141</v>
      </c>
      <c r="AC39" s="42" t="s">
        <v>141</v>
      </c>
      <c r="AD39" s="42" t="s">
        <v>141</v>
      </c>
      <c r="AE39" s="39" t="s">
        <v>141</v>
      </c>
      <c r="AF39" s="42" t="s">
        <v>141</v>
      </c>
      <c r="AG39" s="42" t="s">
        <v>141</v>
      </c>
      <c r="AH39" s="39" t="s">
        <v>141</v>
      </c>
      <c r="AI39" s="42" t="s">
        <v>141</v>
      </c>
      <c r="AJ39" s="42" t="s">
        <v>141</v>
      </c>
      <c r="AK39" s="39" t="s">
        <v>141</v>
      </c>
      <c r="AL39" s="42" t="s">
        <v>141</v>
      </c>
      <c r="AM39" s="42" t="s">
        <v>141</v>
      </c>
      <c r="AN39" s="39" t="s">
        <v>141</v>
      </c>
      <c r="AO39" s="42" t="s">
        <v>141</v>
      </c>
      <c r="AP39" s="43" t="s">
        <v>141</v>
      </c>
      <c r="AQ39" s="15" t="s">
        <v>590</v>
      </c>
    </row>
    <row r="40" spans="1:43" s="9" customFormat="1" ht="24">
      <c r="A40" s="14" t="s">
        <v>7</v>
      </c>
      <c r="B40" s="13" t="s">
        <v>356</v>
      </c>
      <c r="C40" s="13" t="s">
        <v>8</v>
      </c>
      <c r="D40" s="13" t="s">
        <v>172</v>
      </c>
      <c r="E40" s="38">
        <v>39958</v>
      </c>
      <c r="F40" s="13" t="s">
        <v>340</v>
      </c>
      <c r="G40" s="39">
        <v>5658.49</v>
      </c>
      <c r="H40" s="42">
        <v>1162.81</v>
      </c>
      <c r="I40" s="42">
        <v>6821.3</v>
      </c>
      <c r="J40" s="39">
        <v>5658.49</v>
      </c>
      <c r="K40" s="42">
        <v>1162.81</v>
      </c>
      <c r="L40" s="42">
        <v>6821.3</v>
      </c>
      <c r="M40" s="39">
        <v>5658.49</v>
      </c>
      <c r="N40" s="42">
        <v>1162.81</v>
      </c>
      <c r="O40" s="42">
        <f>SUM(M40:N40)</f>
        <v>6821.299999999999</v>
      </c>
      <c r="P40" s="39">
        <v>5658.49</v>
      </c>
      <c r="Q40" s="42">
        <v>2924.64</v>
      </c>
      <c r="R40" s="42">
        <f>SUM(P40:Q40)</f>
        <v>8583.13</v>
      </c>
      <c r="S40" s="39">
        <v>5658.49</v>
      </c>
      <c r="T40" s="42">
        <v>1162.81</v>
      </c>
      <c r="U40" s="42">
        <f>SUM(S40:T40)</f>
        <v>6821.299999999999</v>
      </c>
      <c r="V40" s="39">
        <v>8301.23</v>
      </c>
      <c r="W40" s="42">
        <v>1162.81</v>
      </c>
      <c r="X40" s="42">
        <f>SUM(V40:W40)</f>
        <v>9464.039999999999</v>
      </c>
      <c r="Y40" s="39">
        <v>5658.49</v>
      </c>
      <c r="Z40" s="42">
        <v>1162.81</v>
      </c>
      <c r="AA40" s="42">
        <f>SUM(Y40:Z40)</f>
        <v>6821.299999999999</v>
      </c>
      <c r="AB40" s="39">
        <v>5658.49</v>
      </c>
      <c r="AC40" s="42">
        <v>1162.81</v>
      </c>
      <c r="AD40" s="42">
        <f>SUM(AB40:AC40)</f>
        <v>6821.299999999999</v>
      </c>
      <c r="AE40" s="39">
        <v>5658.49</v>
      </c>
      <c r="AF40" s="42">
        <v>1162.81</v>
      </c>
      <c r="AG40" s="42">
        <f>SUM(AE40:AF40)</f>
        <v>6821.299999999999</v>
      </c>
      <c r="AH40" s="39">
        <v>5658.49</v>
      </c>
      <c r="AI40" s="42">
        <v>1162.81</v>
      </c>
      <c r="AJ40" s="42">
        <f>SUM(AH40:AI40)</f>
        <v>6821.299999999999</v>
      </c>
      <c r="AK40" s="39">
        <v>5658.49</v>
      </c>
      <c r="AL40" s="42">
        <v>4968.36</v>
      </c>
      <c r="AM40" s="42">
        <f>SUM(AK40:AL40)</f>
        <v>10626.849999999999</v>
      </c>
      <c r="AN40" s="39">
        <v>5658.49</v>
      </c>
      <c r="AO40" s="42">
        <v>1162.81</v>
      </c>
      <c r="AP40" s="43">
        <f>SUM(AN40:AO40)</f>
        <v>6821.299999999999</v>
      </c>
      <c r="AQ40" s="15" t="s">
        <v>578</v>
      </c>
    </row>
    <row r="41" spans="1:43" s="9" customFormat="1" ht="24">
      <c r="A41" s="14" t="s">
        <v>246</v>
      </c>
      <c r="B41" s="13" t="s">
        <v>62</v>
      </c>
      <c r="C41" s="13" t="s">
        <v>91</v>
      </c>
      <c r="D41" s="13" t="s">
        <v>247</v>
      </c>
      <c r="E41" s="38">
        <v>41498</v>
      </c>
      <c r="F41" s="13" t="s">
        <v>248</v>
      </c>
      <c r="G41" s="44">
        <v>10186.62</v>
      </c>
      <c r="H41" s="44">
        <v>7467.5</v>
      </c>
      <c r="I41" s="44">
        <v>17654.12</v>
      </c>
      <c r="J41" s="39">
        <v>10186.62</v>
      </c>
      <c r="K41" s="39">
        <v>7467.5</v>
      </c>
      <c r="L41" s="39">
        <v>17654.12</v>
      </c>
      <c r="M41" s="39">
        <v>10186.62</v>
      </c>
      <c r="N41" s="39">
        <v>7467.5</v>
      </c>
      <c r="O41" s="39">
        <v>17654.12</v>
      </c>
      <c r="P41" s="39">
        <v>10186.62</v>
      </c>
      <c r="Q41" s="39">
        <v>7467.5</v>
      </c>
      <c r="R41" s="39">
        <v>17654.12</v>
      </c>
      <c r="S41" s="39">
        <v>10265.59</v>
      </c>
      <c r="T41" s="39">
        <v>7617.8</v>
      </c>
      <c r="U41" s="39">
        <v>17883.39</v>
      </c>
      <c r="V41" s="39">
        <v>10265.59</v>
      </c>
      <c r="W41" s="39">
        <v>8442.11</v>
      </c>
      <c r="X41" s="39">
        <v>18707.7</v>
      </c>
      <c r="Y41" s="39">
        <v>10265.59</v>
      </c>
      <c r="Z41" s="39">
        <v>8441.88</v>
      </c>
      <c r="AA41" s="39">
        <f>SUM(Y41:Z41)</f>
        <v>18707.47</v>
      </c>
      <c r="AB41" s="39">
        <v>13619.35</v>
      </c>
      <c r="AC41" s="39">
        <v>9871.56</v>
      </c>
      <c r="AD41" s="39">
        <f>SUM(AB41:AC41)</f>
        <v>23490.91</v>
      </c>
      <c r="AE41" s="39">
        <v>11104.29</v>
      </c>
      <c r="AF41" s="39">
        <v>9052.53</v>
      </c>
      <c r="AG41" s="39">
        <f>SUM(AE41:AF41)</f>
        <v>20156.82</v>
      </c>
      <c r="AH41" s="39">
        <v>11104.29</v>
      </c>
      <c r="AI41" s="39">
        <v>9055.19</v>
      </c>
      <c r="AJ41" s="39">
        <f>SUM(AH41:AI41)</f>
        <v>20159.480000000003</v>
      </c>
      <c r="AK41" s="39">
        <v>11104.29</v>
      </c>
      <c r="AL41" s="39">
        <v>9055.19</v>
      </c>
      <c r="AM41" s="39">
        <f>SUM(AK41:AL41)</f>
        <v>20159.480000000003</v>
      </c>
      <c r="AN41" s="39">
        <v>11104.29</v>
      </c>
      <c r="AO41" s="39">
        <v>9055.19</v>
      </c>
      <c r="AP41" s="40">
        <f>SUM(AN41:AO41)</f>
        <v>20159.480000000003</v>
      </c>
      <c r="AQ41" s="15" t="s">
        <v>578</v>
      </c>
    </row>
    <row r="42" spans="1:43" s="9" customFormat="1" ht="24">
      <c r="A42" s="14" t="s">
        <v>9</v>
      </c>
      <c r="B42" s="13" t="s">
        <v>10</v>
      </c>
      <c r="C42" s="13" t="s">
        <v>11</v>
      </c>
      <c r="D42" s="13" t="s">
        <v>100</v>
      </c>
      <c r="E42" s="38">
        <v>38657</v>
      </c>
      <c r="F42" s="13" t="s">
        <v>357</v>
      </c>
      <c r="G42" s="44">
        <v>8555.65</v>
      </c>
      <c r="H42" s="44">
        <v>9405.07</v>
      </c>
      <c r="I42" s="44">
        <f>SUM(G42:H42)</f>
        <v>17960.72</v>
      </c>
      <c r="J42" s="39">
        <v>22868.17</v>
      </c>
      <c r="K42" s="39">
        <v>9469.07</v>
      </c>
      <c r="L42" s="39">
        <v>32337.24</v>
      </c>
      <c r="M42" s="39">
        <v>8568.64</v>
      </c>
      <c r="N42" s="39">
        <v>9328.78</v>
      </c>
      <c r="O42" s="39">
        <v>17897.42</v>
      </c>
      <c r="P42" s="39" t="s">
        <v>141</v>
      </c>
      <c r="Q42" s="39" t="s">
        <v>141</v>
      </c>
      <c r="R42" s="39" t="s">
        <v>141</v>
      </c>
      <c r="S42" s="39" t="s">
        <v>141</v>
      </c>
      <c r="T42" s="39" t="s">
        <v>141</v>
      </c>
      <c r="U42" s="39" t="s">
        <v>141</v>
      </c>
      <c r="V42" s="39" t="s">
        <v>141</v>
      </c>
      <c r="W42" s="39" t="s">
        <v>141</v>
      </c>
      <c r="X42" s="39" t="s">
        <v>141</v>
      </c>
      <c r="Y42" s="39" t="s">
        <v>141</v>
      </c>
      <c r="Z42" s="39" t="s">
        <v>141</v>
      </c>
      <c r="AA42" s="39" t="s">
        <v>141</v>
      </c>
      <c r="AB42" s="39" t="s">
        <v>141</v>
      </c>
      <c r="AC42" s="39" t="s">
        <v>141</v>
      </c>
      <c r="AD42" s="39" t="s">
        <v>141</v>
      </c>
      <c r="AE42" s="39" t="s">
        <v>141</v>
      </c>
      <c r="AF42" s="39" t="s">
        <v>141</v>
      </c>
      <c r="AG42" s="39" t="s">
        <v>141</v>
      </c>
      <c r="AH42" s="39" t="s">
        <v>141</v>
      </c>
      <c r="AI42" s="39" t="s">
        <v>141</v>
      </c>
      <c r="AJ42" s="39" t="s">
        <v>141</v>
      </c>
      <c r="AK42" s="39" t="s">
        <v>141</v>
      </c>
      <c r="AL42" s="39" t="s">
        <v>141</v>
      </c>
      <c r="AM42" s="39" t="s">
        <v>141</v>
      </c>
      <c r="AN42" s="39" t="s">
        <v>141</v>
      </c>
      <c r="AO42" s="39" t="s">
        <v>141</v>
      </c>
      <c r="AP42" s="40" t="s">
        <v>141</v>
      </c>
      <c r="AQ42" s="15" t="s">
        <v>591</v>
      </c>
    </row>
    <row r="43" spans="1:43" s="9" customFormat="1" ht="24">
      <c r="A43" s="14" t="s">
        <v>442</v>
      </c>
      <c r="B43" s="13" t="s">
        <v>443</v>
      </c>
      <c r="C43" s="13" t="s">
        <v>6</v>
      </c>
      <c r="D43" s="13" t="s">
        <v>444</v>
      </c>
      <c r="E43" s="38">
        <v>42240</v>
      </c>
      <c r="F43" s="13" t="s">
        <v>445</v>
      </c>
      <c r="G43" s="39" t="s">
        <v>141</v>
      </c>
      <c r="H43" s="39" t="s">
        <v>141</v>
      </c>
      <c r="I43" s="39" t="s">
        <v>141</v>
      </c>
      <c r="J43" s="39" t="s">
        <v>141</v>
      </c>
      <c r="K43" s="39" t="s">
        <v>141</v>
      </c>
      <c r="L43" s="39" t="s">
        <v>141</v>
      </c>
      <c r="M43" s="39" t="s">
        <v>141</v>
      </c>
      <c r="N43" s="39" t="s">
        <v>141</v>
      </c>
      <c r="O43" s="39" t="s">
        <v>141</v>
      </c>
      <c r="P43" s="39" t="s">
        <v>141</v>
      </c>
      <c r="Q43" s="39" t="s">
        <v>141</v>
      </c>
      <c r="R43" s="39" t="s">
        <v>141</v>
      </c>
      <c r="S43" s="39" t="s">
        <v>141</v>
      </c>
      <c r="T43" s="39" t="s">
        <v>141</v>
      </c>
      <c r="U43" s="39" t="s">
        <v>141</v>
      </c>
      <c r="V43" s="39" t="s">
        <v>141</v>
      </c>
      <c r="W43" s="39" t="s">
        <v>141</v>
      </c>
      <c r="X43" s="39" t="s">
        <v>141</v>
      </c>
      <c r="Y43" s="39" t="s">
        <v>141</v>
      </c>
      <c r="Z43" s="39" t="s">
        <v>141</v>
      </c>
      <c r="AA43" s="39" t="s">
        <v>141</v>
      </c>
      <c r="AB43" s="39">
        <v>587.15</v>
      </c>
      <c r="AC43" s="39">
        <v>142.38</v>
      </c>
      <c r="AD43" s="39">
        <f aca="true" t="shared" si="0" ref="AD43:AD48">SUM(AB43:AC43)</f>
        <v>729.53</v>
      </c>
      <c r="AE43" s="39">
        <v>2935.75</v>
      </c>
      <c r="AF43" s="39">
        <v>711.89</v>
      </c>
      <c r="AG43" s="39">
        <f aca="true" t="shared" si="1" ref="AG43:AG48">SUM(AE43:AF43)</f>
        <v>3647.64</v>
      </c>
      <c r="AH43" s="39">
        <v>2935.75</v>
      </c>
      <c r="AI43" s="39">
        <v>711.89</v>
      </c>
      <c r="AJ43" s="39">
        <f aca="true" t="shared" si="2" ref="AJ43:AJ48">SUM(AH43:AI43)</f>
        <v>3647.64</v>
      </c>
      <c r="AK43" s="39">
        <v>3006.53</v>
      </c>
      <c r="AL43" s="39">
        <v>729.8</v>
      </c>
      <c r="AM43" s="39">
        <f>SUM(AK43:AL43)</f>
        <v>3736.33</v>
      </c>
      <c r="AN43" s="39">
        <v>3006.53</v>
      </c>
      <c r="AO43" s="39">
        <v>729.8</v>
      </c>
      <c r="AP43" s="40">
        <f>SUM(AN43:AO43)</f>
        <v>3736.33</v>
      </c>
      <c r="AQ43" s="15" t="s">
        <v>578</v>
      </c>
    </row>
    <row r="44" spans="1:43" s="9" customFormat="1" ht="24">
      <c r="A44" s="14" t="s">
        <v>314</v>
      </c>
      <c r="B44" s="13" t="s">
        <v>315</v>
      </c>
      <c r="C44" s="13" t="s">
        <v>4</v>
      </c>
      <c r="D44" s="13" t="s">
        <v>316</v>
      </c>
      <c r="E44" s="38">
        <v>41641</v>
      </c>
      <c r="F44" s="13" t="s">
        <v>317</v>
      </c>
      <c r="G44" s="44">
        <v>5345.61</v>
      </c>
      <c r="H44" s="44">
        <v>1350.58</v>
      </c>
      <c r="I44" s="44">
        <f>SUM(G44:H44)</f>
        <v>6696.19</v>
      </c>
      <c r="J44" s="44">
        <v>5345.61</v>
      </c>
      <c r="K44" s="44">
        <v>1350.58</v>
      </c>
      <c r="L44" s="44">
        <f>SUM(J44:K44)</f>
        <v>6696.19</v>
      </c>
      <c r="M44" s="44">
        <v>5345.61</v>
      </c>
      <c r="N44" s="44">
        <v>1350.58</v>
      </c>
      <c r="O44" s="44">
        <f>SUM(M44:N44)</f>
        <v>6696.19</v>
      </c>
      <c r="P44" s="44">
        <v>5345.61</v>
      </c>
      <c r="Q44" s="44">
        <v>1350.58</v>
      </c>
      <c r="R44" s="44">
        <f>SUM(P44:Q44)</f>
        <v>6696.19</v>
      </c>
      <c r="S44" s="39">
        <v>5845.61</v>
      </c>
      <c r="T44" s="39">
        <v>1350.58</v>
      </c>
      <c r="U44" s="39">
        <f>SUM(S44:T44)</f>
        <v>7196.19</v>
      </c>
      <c r="V44" s="42">
        <v>5895.53</v>
      </c>
      <c r="W44" s="42">
        <v>1350.58</v>
      </c>
      <c r="X44" s="42">
        <f>SUM(V44:W44)</f>
        <v>7246.11</v>
      </c>
      <c r="Y44" s="39">
        <v>5895.53</v>
      </c>
      <c r="Z44" s="39">
        <v>1350.58</v>
      </c>
      <c r="AA44" s="39">
        <f>SUM(Y44:Z44)</f>
        <v>7246.11</v>
      </c>
      <c r="AB44" s="42">
        <v>5895.53</v>
      </c>
      <c r="AC44" s="42">
        <v>1350.58</v>
      </c>
      <c r="AD44" s="42">
        <f t="shared" si="0"/>
        <v>7246.11</v>
      </c>
      <c r="AE44" s="42">
        <v>5895.53</v>
      </c>
      <c r="AF44" s="42">
        <v>1350.58</v>
      </c>
      <c r="AG44" s="42">
        <f t="shared" si="1"/>
        <v>7246.11</v>
      </c>
      <c r="AH44" s="42">
        <v>6005.6</v>
      </c>
      <c r="AI44" s="42">
        <v>1381.9</v>
      </c>
      <c r="AJ44" s="42">
        <f t="shared" si="2"/>
        <v>7387.5</v>
      </c>
      <c r="AK44" s="42"/>
      <c r="AL44" s="42"/>
      <c r="AM44" s="42"/>
      <c r="AN44" s="39"/>
      <c r="AO44" s="39"/>
      <c r="AP44" s="40"/>
      <c r="AQ44" s="21" t="s">
        <v>592</v>
      </c>
    </row>
    <row r="45" spans="1:43" s="9" customFormat="1" ht="36">
      <c r="A45" s="14" t="s">
        <v>446</v>
      </c>
      <c r="B45" s="13" t="s">
        <v>204</v>
      </c>
      <c r="C45" s="13" t="s">
        <v>14</v>
      </c>
      <c r="D45" s="13" t="s">
        <v>447</v>
      </c>
      <c r="E45" s="38">
        <v>42156</v>
      </c>
      <c r="F45" s="13" t="s">
        <v>448</v>
      </c>
      <c r="G45" s="44" t="s">
        <v>141</v>
      </c>
      <c r="H45" s="44" t="s">
        <v>141</v>
      </c>
      <c r="I45" s="44" t="s">
        <v>141</v>
      </c>
      <c r="J45" s="44" t="s">
        <v>141</v>
      </c>
      <c r="K45" s="44" t="s">
        <v>141</v>
      </c>
      <c r="L45" s="44" t="s">
        <v>141</v>
      </c>
      <c r="M45" s="44" t="s">
        <v>141</v>
      </c>
      <c r="N45" s="44" t="s">
        <v>141</v>
      </c>
      <c r="O45" s="44" t="s">
        <v>141</v>
      </c>
      <c r="P45" s="44" t="s">
        <v>141</v>
      </c>
      <c r="Q45" s="44" t="s">
        <v>141</v>
      </c>
      <c r="R45" s="44" t="s">
        <v>141</v>
      </c>
      <c r="S45" s="44" t="s">
        <v>141</v>
      </c>
      <c r="T45" s="44" t="s">
        <v>141</v>
      </c>
      <c r="U45" s="44" t="s">
        <v>141</v>
      </c>
      <c r="V45" s="39">
        <v>5126.48</v>
      </c>
      <c r="W45" s="39">
        <v>1174.75</v>
      </c>
      <c r="X45" s="39">
        <f>SUM(V45:W45)</f>
        <v>6301.23</v>
      </c>
      <c r="Y45" s="39">
        <v>5126.48</v>
      </c>
      <c r="Z45" s="39">
        <v>1174.75</v>
      </c>
      <c r="AA45" s="39">
        <f>SUM(Y45:Z45)</f>
        <v>6301.23</v>
      </c>
      <c r="AB45" s="39">
        <v>5126.48</v>
      </c>
      <c r="AC45" s="39">
        <v>1174.75</v>
      </c>
      <c r="AD45" s="39">
        <f t="shared" si="0"/>
        <v>6301.23</v>
      </c>
      <c r="AE45" s="39">
        <v>5126.48</v>
      </c>
      <c r="AF45" s="39">
        <v>1174.75</v>
      </c>
      <c r="AG45" s="39">
        <f t="shared" si="1"/>
        <v>6301.23</v>
      </c>
      <c r="AH45" s="39">
        <v>5126.48</v>
      </c>
      <c r="AI45" s="39">
        <v>1174.75</v>
      </c>
      <c r="AJ45" s="39">
        <f t="shared" si="2"/>
        <v>6301.23</v>
      </c>
      <c r="AK45" s="39">
        <v>5126.48</v>
      </c>
      <c r="AL45" s="39">
        <v>1174.75</v>
      </c>
      <c r="AM45" s="39">
        <f>SUM(AK45:AL45)</f>
        <v>6301.23</v>
      </c>
      <c r="AN45" s="39">
        <v>7930.82</v>
      </c>
      <c r="AO45" s="39">
        <v>1850.59</v>
      </c>
      <c r="AP45" s="39">
        <f>SUM(AN45:AO45)</f>
        <v>9781.41</v>
      </c>
      <c r="AQ45" s="15" t="s">
        <v>578</v>
      </c>
    </row>
    <row r="46" spans="1:43" s="9" customFormat="1" ht="36">
      <c r="A46" s="59" t="s">
        <v>430</v>
      </c>
      <c r="B46" s="13" t="s">
        <v>431</v>
      </c>
      <c r="C46" s="13" t="s">
        <v>14</v>
      </c>
      <c r="D46" s="13" t="s">
        <v>432</v>
      </c>
      <c r="E46" s="38">
        <v>42066</v>
      </c>
      <c r="F46" s="13" t="s">
        <v>433</v>
      </c>
      <c r="G46" s="39" t="s">
        <v>141</v>
      </c>
      <c r="H46" s="42" t="s">
        <v>141</v>
      </c>
      <c r="I46" s="39" t="s">
        <v>141</v>
      </c>
      <c r="J46" s="44" t="s">
        <v>141</v>
      </c>
      <c r="K46" s="44" t="s">
        <v>141</v>
      </c>
      <c r="L46" s="44" t="s">
        <v>141</v>
      </c>
      <c r="M46" s="44">
        <v>1500.52</v>
      </c>
      <c r="N46" s="44">
        <v>946.4</v>
      </c>
      <c r="O46" s="44">
        <v>2446.92</v>
      </c>
      <c r="P46" s="44">
        <v>1608.39</v>
      </c>
      <c r="Q46" s="44">
        <v>1014.28</v>
      </c>
      <c r="R46" s="44">
        <f>SUM(P46:Q46)</f>
        <v>2622.67</v>
      </c>
      <c r="S46" s="44">
        <v>1739.79</v>
      </c>
      <c r="T46" s="44">
        <v>1097.35</v>
      </c>
      <c r="U46" s="44">
        <f>SUM(S46:T46)</f>
        <v>2837.14</v>
      </c>
      <c r="V46" s="39">
        <v>1739.79</v>
      </c>
      <c r="W46" s="39">
        <v>1097.43</v>
      </c>
      <c r="X46" s="39">
        <f>SUM(V46:W46)</f>
        <v>2837.2200000000003</v>
      </c>
      <c r="Y46" s="39">
        <v>1739.79</v>
      </c>
      <c r="Z46" s="39">
        <v>1097.43</v>
      </c>
      <c r="AA46" s="39">
        <f>SUM(Y46:Z46)</f>
        <v>2837.2200000000003</v>
      </c>
      <c r="AB46" s="39">
        <v>1739.79</v>
      </c>
      <c r="AC46" s="39">
        <v>1097.42</v>
      </c>
      <c r="AD46" s="39">
        <f t="shared" si="0"/>
        <v>2837.21</v>
      </c>
      <c r="AE46" s="39">
        <v>1739.79</v>
      </c>
      <c r="AF46" s="39">
        <v>1097.42</v>
      </c>
      <c r="AG46" s="39">
        <f t="shared" si="1"/>
        <v>2837.21</v>
      </c>
      <c r="AH46" s="39">
        <v>1779.16</v>
      </c>
      <c r="AI46" s="39">
        <v>1122.26</v>
      </c>
      <c r="AJ46" s="39">
        <f t="shared" si="2"/>
        <v>2901.42</v>
      </c>
      <c r="AK46" s="39">
        <v>1779.16</v>
      </c>
      <c r="AL46" s="39">
        <v>1122.21</v>
      </c>
      <c r="AM46" s="39">
        <f>SUM(AK46:AL46)</f>
        <v>2901.37</v>
      </c>
      <c r="AN46" s="39">
        <v>1779.16</v>
      </c>
      <c r="AO46" s="39">
        <v>1122.28</v>
      </c>
      <c r="AP46" s="40">
        <f>SUM(AN46:AO46)</f>
        <v>2901.44</v>
      </c>
      <c r="AQ46" s="19" t="s">
        <v>593</v>
      </c>
    </row>
    <row r="47" spans="1:43" s="9" customFormat="1" ht="24">
      <c r="A47" s="14" t="s">
        <v>449</v>
      </c>
      <c r="B47" s="18" t="s">
        <v>450</v>
      </c>
      <c r="C47" s="13" t="s">
        <v>44</v>
      </c>
      <c r="D47" s="13" t="s">
        <v>451</v>
      </c>
      <c r="E47" s="38">
        <v>42122</v>
      </c>
      <c r="F47" s="42" t="s">
        <v>452</v>
      </c>
      <c r="G47" s="39" t="s">
        <v>141</v>
      </c>
      <c r="H47" s="42" t="s">
        <v>141</v>
      </c>
      <c r="I47" s="39" t="s">
        <v>141</v>
      </c>
      <c r="J47" s="44" t="s">
        <v>141</v>
      </c>
      <c r="K47" s="42" t="s">
        <v>141</v>
      </c>
      <c r="L47" s="44" t="s">
        <v>141</v>
      </c>
      <c r="M47" s="44" t="s">
        <v>141</v>
      </c>
      <c r="N47" s="44" t="s">
        <v>141</v>
      </c>
      <c r="O47" s="44" t="s">
        <v>141</v>
      </c>
      <c r="P47" s="44" t="s">
        <v>141</v>
      </c>
      <c r="Q47" s="44" t="s">
        <v>141</v>
      </c>
      <c r="R47" s="44" t="s">
        <v>141</v>
      </c>
      <c r="S47" s="44">
        <v>4601.58</v>
      </c>
      <c r="T47" s="44">
        <v>1923.24</v>
      </c>
      <c r="U47" s="44">
        <f>SUM(S47:T47)</f>
        <v>6524.82</v>
      </c>
      <c r="V47" s="39">
        <v>5364.93</v>
      </c>
      <c r="W47" s="39">
        <v>2351.41</v>
      </c>
      <c r="X47" s="39">
        <v>7716.34</v>
      </c>
      <c r="Y47" s="39">
        <v>4901.37</v>
      </c>
      <c r="Z47" s="39">
        <v>2145</v>
      </c>
      <c r="AA47" s="39">
        <f>SUM(Y47:Z47)</f>
        <v>7046.37</v>
      </c>
      <c r="AB47" s="39">
        <v>7197.96</v>
      </c>
      <c r="AC47" s="39">
        <v>2304.2</v>
      </c>
      <c r="AD47" s="39">
        <f t="shared" si="0"/>
        <v>9502.16</v>
      </c>
      <c r="AE47" s="39">
        <v>4897.48</v>
      </c>
      <c r="AF47" s="39">
        <v>2190.09</v>
      </c>
      <c r="AG47" s="39">
        <f t="shared" si="1"/>
        <v>7087.57</v>
      </c>
      <c r="AH47" s="39">
        <v>4897.48</v>
      </c>
      <c r="AI47" s="39">
        <v>2190.09</v>
      </c>
      <c r="AJ47" s="39">
        <f t="shared" si="2"/>
        <v>7087.57</v>
      </c>
      <c r="AK47" s="39">
        <v>4897.48</v>
      </c>
      <c r="AL47" s="39">
        <v>2190.09</v>
      </c>
      <c r="AM47" s="39">
        <f>SUM(AK47:AL47)</f>
        <v>7087.57</v>
      </c>
      <c r="AN47" s="39">
        <v>6828.99</v>
      </c>
      <c r="AO47" s="39">
        <v>3987.16</v>
      </c>
      <c r="AP47" s="39">
        <f>SUM(AN47:AO47)</f>
        <v>10816.15</v>
      </c>
      <c r="AQ47" s="60" t="s">
        <v>578</v>
      </c>
    </row>
    <row r="48" spans="1:43" s="9" customFormat="1" ht="24">
      <c r="A48" s="14" t="s">
        <v>79</v>
      </c>
      <c r="B48" s="13" t="s">
        <v>358</v>
      </c>
      <c r="C48" s="13" t="s">
        <v>14</v>
      </c>
      <c r="D48" s="13" t="s">
        <v>101</v>
      </c>
      <c r="E48" s="38">
        <v>40961</v>
      </c>
      <c r="F48" s="13" t="s">
        <v>438</v>
      </c>
      <c r="G48" s="39">
        <v>2591.49</v>
      </c>
      <c r="H48" s="42">
        <v>627.18</v>
      </c>
      <c r="I48" s="42">
        <f>SUM(G48:H48)</f>
        <v>3218.6699999999996</v>
      </c>
      <c r="J48" s="39">
        <v>3231.45</v>
      </c>
      <c r="K48" s="42">
        <v>815.56</v>
      </c>
      <c r="L48" s="42">
        <f>SUM(J48:K48)</f>
        <v>4047.0099999999998</v>
      </c>
      <c r="M48" s="39">
        <v>2909.66</v>
      </c>
      <c r="N48" s="42">
        <v>683.01</v>
      </c>
      <c r="O48" s="42">
        <f>SUM(M48:N48)</f>
        <v>3592.67</v>
      </c>
      <c r="P48" s="39">
        <v>2651.24</v>
      </c>
      <c r="Q48" s="42">
        <v>668.87</v>
      </c>
      <c r="R48" s="42">
        <f>SUM(P48:Q48)</f>
        <v>3320.1099999999997</v>
      </c>
      <c r="S48" s="39">
        <v>2756.24</v>
      </c>
      <c r="T48" s="42">
        <v>668.87</v>
      </c>
      <c r="U48" s="42">
        <f>SUM(S48:T48)</f>
        <v>3425.1099999999997</v>
      </c>
      <c r="V48" s="39">
        <v>2917.74</v>
      </c>
      <c r="W48" s="42">
        <v>707.33</v>
      </c>
      <c r="X48" s="42">
        <f>SUM(V48:W48)</f>
        <v>3625.0699999999997</v>
      </c>
      <c r="Y48" s="39">
        <v>2917.74</v>
      </c>
      <c r="Z48" s="42">
        <v>707.33</v>
      </c>
      <c r="AA48" s="42">
        <f>SUM(Y48:Z48)</f>
        <v>3625.0699999999997</v>
      </c>
      <c r="AB48" s="39">
        <v>2917.74</v>
      </c>
      <c r="AC48" s="42">
        <v>707.33</v>
      </c>
      <c r="AD48" s="42">
        <f t="shared" si="0"/>
        <v>3625.0699999999997</v>
      </c>
      <c r="AE48" s="39">
        <v>2917.74</v>
      </c>
      <c r="AF48" s="42">
        <v>707.33</v>
      </c>
      <c r="AG48" s="42">
        <f t="shared" si="1"/>
        <v>3625.0699999999997</v>
      </c>
      <c r="AH48" s="39">
        <v>2917.74</v>
      </c>
      <c r="AI48" s="42">
        <v>707.33</v>
      </c>
      <c r="AJ48" s="42">
        <f t="shared" si="2"/>
        <v>3625.0699999999997</v>
      </c>
      <c r="AK48" s="39">
        <v>2988.05</v>
      </c>
      <c r="AL48" s="42">
        <v>725.12</v>
      </c>
      <c r="AM48" s="42">
        <f>SUM(AK48:AL48)</f>
        <v>3713.17</v>
      </c>
      <c r="AN48" s="39">
        <v>5854.14</v>
      </c>
      <c r="AO48" s="42">
        <v>1450.24</v>
      </c>
      <c r="AP48" s="42">
        <f>SUM(AN48:AO48)</f>
        <v>7304.38</v>
      </c>
      <c r="AQ48" s="16" t="s">
        <v>578</v>
      </c>
    </row>
    <row r="49" spans="1:43" s="9" customFormat="1" ht="12.75">
      <c r="A49" s="14" t="s">
        <v>234</v>
      </c>
      <c r="B49" s="13" t="s">
        <v>71</v>
      </c>
      <c r="C49" s="13" t="s">
        <v>235</v>
      </c>
      <c r="D49" s="13" t="s">
        <v>359</v>
      </c>
      <c r="E49" s="38">
        <v>41275</v>
      </c>
      <c r="F49" s="13" t="s">
        <v>237</v>
      </c>
      <c r="G49" s="39"/>
      <c r="H49" s="42"/>
      <c r="I49" s="42"/>
      <c r="J49" s="39"/>
      <c r="K49" s="42"/>
      <c r="L49" s="42"/>
      <c r="M49" s="39"/>
      <c r="N49" s="42"/>
      <c r="O49" s="42"/>
      <c r="P49" s="39"/>
      <c r="Q49" s="42"/>
      <c r="R49" s="42"/>
      <c r="S49" s="39"/>
      <c r="T49" s="42"/>
      <c r="U49" s="42"/>
      <c r="V49" s="39"/>
      <c r="W49" s="42"/>
      <c r="X49" s="42"/>
      <c r="Y49" s="39"/>
      <c r="Z49" s="42"/>
      <c r="AA49" s="42"/>
      <c r="AB49" s="39"/>
      <c r="AC49" s="42"/>
      <c r="AD49" s="42"/>
      <c r="AE49" s="39"/>
      <c r="AF49" s="42"/>
      <c r="AG49" s="42"/>
      <c r="AH49" s="39"/>
      <c r="AI49" s="42"/>
      <c r="AJ49" s="42"/>
      <c r="AK49" s="39"/>
      <c r="AL49" s="42"/>
      <c r="AM49" s="42"/>
      <c r="AN49" s="39"/>
      <c r="AO49" s="42"/>
      <c r="AP49" s="42"/>
      <c r="AQ49" s="15" t="s">
        <v>594</v>
      </c>
    </row>
    <row r="50" spans="1:43" s="9" customFormat="1" ht="12.75">
      <c r="A50" s="14" t="s">
        <v>24</v>
      </c>
      <c r="B50" s="13" t="s">
        <v>23</v>
      </c>
      <c r="C50" s="13" t="s">
        <v>360</v>
      </c>
      <c r="D50" s="13" t="s">
        <v>103</v>
      </c>
      <c r="E50" s="38">
        <v>38405</v>
      </c>
      <c r="F50" s="13" t="s">
        <v>43</v>
      </c>
      <c r="G50" s="39">
        <v>8932.68</v>
      </c>
      <c r="H50" s="42">
        <v>3581.32</v>
      </c>
      <c r="I50" s="42">
        <v>12514.45</v>
      </c>
      <c r="J50" s="39">
        <v>8932.68</v>
      </c>
      <c r="K50" s="42">
        <v>3581.32</v>
      </c>
      <c r="L50" s="42">
        <v>12514.45</v>
      </c>
      <c r="M50" s="39">
        <v>8932.68</v>
      </c>
      <c r="N50" s="42">
        <v>3581.32</v>
      </c>
      <c r="O50" s="42">
        <v>12514.45</v>
      </c>
      <c r="P50" s="39">
        <v>8932.68</v>
      </c>
      <c r="Q50" s="42">
        <v>3581.32</v>
      </c>
      <c r="R50" s="42">
        <v>12514.45</v>
      </c>
      <c r="S50" s="39">
        <v>11910.22</v>
      </c>
      <c r="T50" s="42">
        <v>4684.81</v>
      </c>
      <c r="U50" s="42">
        <f>SUM(S50:T50)</f>
        <v>16595.03</v>
      </c>
      <c r="V50" s="39">
        <v>8932.68</v>
      </c>
      <c r="W50" s="42">
        <v>3581.32</v>
      </c>
      <c r="X50" s="42">
        <v>12514.45</v>
      </c>
      <c r="Y50" s="39">
        <v>12086.11</v>
      </c>
      <c r="Z50" s="42">
        <v>4749.97</v>
      </c>
      <c r="AA50" s="42">
        <f>SUM(Y50:Z50)</f>
        <v>16836.08</v>
      </c>
      <c r="AB50" s="39">
        <v>9658.67</v>
      </c>
      <c r="AC50" s="42">
        <v>3850.72</v>
      </c>
      <c r="AD50" s="42">
        <f>SUM(AB50:AC50)</f>
        <v>13509.39</v>
      </c>
      <c r="AE50" s="39">
        <v>9658.67</v>
      </c>
      <c r="AF50" s="42">
        <v>4341.46</v>
      </c>
      <c r="AG50" s="42">
        <f>SUM(AE50:AF50)</f>
        <v>14000.130000000001</v>
      </c>
      <c r="AH50" s="39">
        <v>9658.67</v>
      </c>
      <c r="AI50" s="42">
        <v>3932.51</v>
      </c>
      <c r="AJ50" s="42">
        <v>13591.18</v>
      </c>
      <c r="AK50" s="39">
        <v>9658.67</v>
      </c>
      <c r="AL50" s="42">
        <v>3932.51</v>
      </c>
      <c r="AM50" s="42">
        <v>13591.18</v>
      </c>
      <c r="AN50" s="39">
        <v>19317.34</v>
      </c>
      <c r="AO50" s="42">
        <v>7510.59</v>
      </c>
      <c r="AP50" s="42">
        <v>26827.93</v>
      </c>
      <c r="AQ50" s="15" t="s">
        <v>578</v>
      </c>
    </row>
    <row r="51" spans="1:43" s="9" customFormat="1" ht="24">
      <c r="A51" s="14" t="s">
        <v>199</v>
      </c>
      <c r="B51" s="13" t="s">
        <v>361</v>
      </c>
      <c r="C51" s="13" t="s">
        <v>12</v>
      </c>
      <c r="D51" s="13" t="s">
        <v>200</v>
      </c>
      <c r="E51" s="38">
        <v>39448</v>
      </c>
      <c r="F51" s="13" t="s">
        <v>471</v>
      </c>
      <c r="G51" s="39">
        <v>2064.68</v>
      </c>
      <c r="H51" s="42">
        <v>706.12</v>
      </c>
      <c r="I51" s="42">
        <v>2770.8</v>
      </c>
      <c r="J51" s="39">
        <v>2528.01</v>
      </c>
      <c r="K51" s="42">
        <v>734.08</v>
      </c>
      <c r="L51" s="42">
        <f>SUM(J51:K51)</f>
        <v>3262.09</v>
      </c>
      <c r="M51" s="39">
        <v>2146.42</v>
      </c>
      <c r="N51" s="42">
        <v>734.08</v>
      </c>
      <c r="O51" s="42">
        <f>SUM(M51:N51)</f>
        <v>2880.5</v>
      </c>
      <c r="P51" s="39">
        <v>2146.42</v>
      </c>
      <c r="Q51" s="42">
        <v>734.08</v>
      </c>
      <c r="R51" s="42">
        <f>SUM(P51:Q51)</f>
        <v>2880.5</v>
      </c>
      <c r="S51" s="39">
        <v>2146.42</v>
      </c>
      <c r="T51" s="42">
        <v>734.08</v>
      </c>
      <c r="U51" s="42">
        <f>SUM(S51:T51)</f>
        <v>2880.5</v>
      </c>
      <c r="V51" s="39">
        <v>2146.42</v>
      </c>
      <c r="W51" s="42">
        <v>734.08</v>
      </c>
      <c r="X51" s="42">
        <f>SUM(V51:W51)</f>
        <v>2880.5</v>
      </c>
      <c r="Y51" s="39">
        <v>2504.17</v>
      </c>
      <c r="Z51" s="42">
        <v>734.08</v>
      </c>
      <c r="AA51" s="42">
        <f>SUM(Y51:Z51)</f>
        <v>3238.25</v>
      </c>
      <c r="AB51" s="39">
        <v>2861.89</v>
      </c>
      <c r="AC51" s="42">
        <v>734.08</v>
      </c>
      <c r="AD51" s="42">
        <f>SUM(AB51:AC51)</f>
        <v>3595.97</v>
      </c>
      <c r="AE51" s="39">
        <v>2146.42</v>
      </c>
      <c r="AF51" s="42">
        <v>734.08</v>
      </c>
      <c r="AG51" s="42">
        <f>SUM(AE51:AF51)</f>
        <v>2880.5</v>
      </c>
      <c r="AH51" s="39">
        <v>2146.42</v>
      </c>
      <c r="AI51" s="42">
        <v>734.08</v>
      </c>
      <c r="AJ51" s="42">
        <f>SUM(AH51:AI51)</f>
        <v>2880.5</v>
      </c>
      <c r="AK51" s="39">
        <v>2146.42</v>
      </c>
      <c r="AL51" s="42">
        <v>734.08</v>
      </c>
      <c r="AM51" s="42">
        <f>SUM(AK51:AL51)</f>
        <v>2880.5</v>
      </c>
      <c r="AN51" s="39">
        <v>4292.84</v>
      </c>
      <c r="AO51" s="42">
        <v>1468.16</v>
      </c>
      <c r="AP51" s="42">
        <f>SUM(AN51:AO51)</f>
        <v>5761</v>
      </c>
      <c r="AQ51" s="16" t="s">
        <v>578</v>
      </c>
    </row>
    <row r="52" spans="1:43" s="9" customFormat="1" ht="24">
      <c r="A52" s="14" t="s">
        <v>411</v>
      </c>
      <c r="B52" s="47" t="s">
        <v>412</v>
      </c>
      <c r="C52" s="13" t="s">
        <v>12</v>
      </c>
      <c r="D52" s="13" t="s">
        <v>413</v>
      </c>
      <c r="E52" s="38">
        <v>38718</v>
      </c>
      <c r="F52" s="47" t="s">
        <v>414</v>
      </c>
      <c r="G52" s="42">
        <v>2627.96</v>
      </c>
      <c r="H52" s="42">
        <v>500.03</v>
      </c>
      <c r="I52" s="42">
        <f>SUM(G52:H52)</f>
        <v>3127.99</v>
      </c>
      <c r="J52" s="42">
        <v>3479.64</v>
      </c>
      <c r="K52" s="58">
        <v>539.17</v>
      </c>
      <c r="L52" s="42">
        <f>SUM(J52:K52)</f>
        <v>4018.81</v>
      </c>
      <c r="M52" s="42">
        <v>2499.04</v>
      </c>
      <c r="N52" s="42">
        <v>854.42</v>
      </c>
      <c r="O52" s="42">
        <f>SUM(M52:N52)</f>
        <v>3353.46</v>
      </c>
      <c r="P52" s="42">
        <v>2627.96</v>
      </c>
      <c r="Q52" s="42">
        <v>500.03</v>
      </c>
      <c r="R52" s="42">
        <f>SUM(P52:Q52)</f>
        <v>3127.99</v>
      </c>
      <c r="S52" s="42">
        <v>2627.96</v>
      </c>
      <c r="T52" s="42">
        <v>500.03</v>
      </c>
      <c r="U52" s="42">
        <f>SUM(S52:T52)</f>
        <v>3127.99</v>
      </c>
      <c r="V52" s="42">
        <v>2627.96</v>
      </c>
      <c r="W52" s="42">
        <v>500.03</v>
      </c>
      <c r="X52" s="42">
        <f>SUM(V52:W52)</f>
        <v>3127.99</v>
      </c>
      <c r="Y52" s="42">
        <v>2627.96</v>
      </c>
      <c r="Z52" s="42">
        <v>500.03</v>
      </c>
      <c r="AA52" s="42">
        <f>SUM(Y52:Z52)</f>
        <v>3127.99</v>
      </c>
      <c r="AB52" s="42">
        <v>2627.96</v>
      </c>
      <c r="AC52" s="42">
        <v>500.03</v>
      </c>
      <c r="AD52" s="42">
        <v>3127.99</v>
      </c>
      <c r="AE52" s="42">
        <v>2627.96</v>
      </c>
      <c r="AF52" s="42">
        <v>500.03</v>
      </c>
      <c r="AG52" s="42">
        <v>3127.99</v>
      </c>
      <c r="AH52" s="42">
        <v>2627.96</v>
      </c>
      <c r="AI52" s="42">
        <v>500.03</v>
      </c>
      <c r="AJ52" s="42">
        <v>3127.99</v>
      </c>
      <c r="AK52" s="42">
        <v>2627.96</v>
      </c>
      <c r="AL52" s="42">
        <v>500.03</v>
      </c>
      <c r="AM52" s="42">
        <v>3127.99</v>
      </c>
      <c r="AN52" s="42">
        <v>5237.7</v>
      </c>
      <c r="AO52" s="42">
        <v>1000.06</v>
      </c>
      <c r="AP52" s="43">
        <f>SUM(AN52:AO52)</f>
        <v>6237.76</v>
      </c>
      <c r="AQ52" s="15" t="s">
        <v>578</v>
      </c>
    </row>
    <row r="53" spans="1:43" s="9" customFormat="1" ht="24">
      <c r="A53" s="14" t="s">
        <v>192</v>
      </c>
      <c r="B53" s="13" t="s">
        <v>127</v>
      </c>
      <c r="C53" s="13" t="s">
        <v>14</v>
      </c>
      <c r="D53" s="13" t="s">
        <v>193</v>
      </c>
      <c r="E53" s="61" t="s">
        <v>194</v>
      </c>
      <c r="F53" s="47" t="s">
        <v>434</v>
      </c>
      <c r="G53" s="42">
        <v>2268.35</v>
      </c>
      <c r="H53" s="42">
        <v>322.35</v>
      </c>
      <c r="I53" s="42">
        <v>2590.7</v>
      </c>
      <c r="J53" s="42">
        <v>2317.18</v>
      </c>
      <c r="K53" s="42">
        <v>322.35</v>
      </c>
      <c r="L53" s="42">
        <v>2639.53</v>
      </c>
      <c r="M53" s="42">
        <v>2347.78</v>
      </c>
      <c r="N53" s="42">
        <v>322.35</v>
      </c>
      <c r="O53" s="42">
        <v>2670.13</v>
      </c>
      <c r="P53" s="42">
        <v>2334.33</v>
      </c>
      <c r="Q53" s="42">
        <v>322.35</v>
      </c>
      <c r="R53" s="42">
        <f>SUM(P53:Q53)</f>
        <v>2656.68</v>
      </c>
      <c r="S53" s="42">
        <v>2358.36</v>
      </c>
      <c r="T53" s="42">
        <v>322.35</v>
      </c>
      <c r="U53" s="42">
        <f>SUM(S53:T53)</f>
        <v>2680.71</v>
      </c>
      <c r="V53" s="42">
        <v>2364.86</v>
      </c>
      <c r="W53" s="42">
        <v>322.35</v>
      </c>
      <c r="X53" s="42">
        <f>SUM(V53:W53)</f>
        <v>2687.21</v>
      </c>
      <c r="Y53" s="42">
        <v>2378.96</v>
      </c>
      <c r="Z53" s="42">
        <v>322.35</v>
      </c>
      <c r="AA53" s="42">
        <f>SUM(Y53:Z53)</f>
        <v>2701.31</v>
      </c>
      <c r="AB53" s="42" t="s">
        <v>141</v>
      </c>
      <c r="AC53" s="42" t="s">
        <v>141</v>
      </c>
      <c r="AD53" s="42" t="s">
        <v>141</v>
      </c>
      <c r="AE53" s="42" t="s">
        <v>141</v>
      </c>
      <c r="AF53" s="42" t="s">
        <v>141</v>
      </c>
      <c r="AG53" s="42" t="s">
        <v>141</v>
      </c>
      <c r="AH53" s="42" t="s">
        <v>141</v>
      </c>
      <c r="AI53" s="42" t="s">
        <v>141</v>
      </c>
      <c r="AJ53" s="42" t="s">
        <v>141</v>
      </c>
      <c r="AK53" s="42" t="s">
        <v>141</v>
      </c>
      <c r="AL53" s="42" t="s">
        <v>141</v>
      </c>
      <c r="AM53" s="42" t="s">
        <v>141</v>
      </c>
      <c r="AN53" s="42" t="s">
        <v>141</v>
      </c>
      <c r="AO53" s="42" t="s">
        <v>141</v>
      </c>
      <c r="AP53" s="42" t="s">
        <v>141</v>
      </c>
      <c r="AQ53" s="15" t="s">
        <v>595</v>
      </c>
    </row>
    <row r="54" spans="1:43" s="9" customFormat="1" ht="48">
      <c r="A54" s="14" t="s">
        <v>59</v>
      </c>
      <c r="B54" s="13" t="s">
        <v>362</v>
      </c>
      <c r="C54" s="13" t="s">
        <v>6</v>
      </c>
      <c r="D54" s="13" t="s">
        <v>104</v>
      </c>
      <c r="E54" s="61">
        <v>38961</v>
      </c>
      <c r="F54" s="47" t="s">
        <v>435</v>
      </c>
      <c r="G54" s="44">
        <v>15029.96</v>
      </c>
      <c r="H54" s="44">
        <v>8567.07</v>
      </c>
      <c r="I54" s="44">
        <f>SUM(G54:H54)</f>
        <v>23597.03</v>
      </c>
      <c r="J54" s="44">
        <v>30210.54</v>
      </c>
      <c r="K54" s="44">
        <v>17220</v>
      </c>
      <c r="L54" s="44">
        <f>SUM(J54:K54)</f>
        <v>47430.54</v>
      </c>
      <c r="M54" s="42">
        <v>15329.06</v>
      </c>
      <c r="N54" s="42">
        <v>8737.56</v>
      </c>
      <c r="O54" s="42">
        <v>24066.62</v>
      </c>
      <c r="P54" s="42">
        <v>15031.24</v>
      </c>
      <c r="Q54" s="42">
        <v>8567.8</v>
      </c>
      <c r="R54" s="42">
        <f>SUM(P54:Q54)</f>
        <v>23599.04</v>
      </c>
      <c r="S54" s="42">
        <v>14996.6</v>
      </c>
      <c r="T54" s="42">
        <v>8548.06</v>
      </c>
      <c r="U54" s="42">
        <v>23544.66</v>
      </c>
      <c r="V54" s="42">
        <v>15005.61</v>
      </c>
      <c r="W54" s="42">
        <v>8553.19</v>
      </c>
      <c r="X54" s="42">
        <v>23558.8</v>
      </c>
      <c r="Y54" s="42">
        <v>14991.06</v>
      </c>
      <c r="Z54" s="42">
        <v>8544.9</v>
      </c>
      <c r="AA54" s="42">
        <v>23535.96</v>
      </c>
      <c r="AB54" s="42">
        <v>15013.34</v>
      </c>
      <c r="AC54" s="42">
        <v>8557.6</v>
      </c>
      <c r="AD54" s="42">
        <f>SUM(AB54:AC54)</f>
        <v>23570.940000000002</v>
      </c>
      <c r="AE54" s="42">
        <v>15013</v>
      </c>
      <c r="AF54" s="42">
        <v>8557.41</v>
      </c>
      <c r="AG54" s="42">
        <f>SUM(AE54:AF54)</f>
        <v>23570.41</v>
      </c>
      <c r="AH54" s="42">
        <v>15020.5</v>
      </c>
      <c r="AI54" s="42">
        <v>8561.68</v>
      </c>
      <c r="AJ54" s="42">
        <f>SUM(AH54:AI54)</f>
        <v>23582.18</v>
      </c>
      <c r="AK54" s="42">
        <v>15004.57</v>
      </c>
      <c r="AL54" s="42">
        <v>8552.69</v>
      </c>
      <c r="AM54" s="42">
        <f>SUM(AK54:AL54)</f>
        <v>23557.260000000002</v>
      </c>
      <c r="AN54" s="42">
        <v>15013.69</v>
      </c>
      <c r="AO54" s="42">
        <v>8557.8</v>
      </c>
      <c r="AP54" s="43">
        <f>SUM(AN54:AO54)</f>
        <v>23571.489999999998</v>
      </c>
      <c r="AQ54" s="15" t="s">
        <v>596</v>
      </c>
    </row>
    <row r="55" spans="1:43" s="9" customFormat="1" ht="36">
      <c r="A55" s="14" t="s">
        <v>177</v>
      </c>
      <c r="B55" s="13" t="s">
        <v>363</v>
      </c>
      <c r="C55" s="13" t="s">
        <v>14</v>
      </c>
      <c r="D55" s="13" t="s">
        <v>178</v>
      </c>
      <c r="E55" s="61">
        <v>41275</v>
      </c>
      <c r="F55" s="44" t="s">
        <v>382</v>
      </c>
      <c r="G55" s="44">
        <v>2328.47</v>
      </c>
      <c r="H55" s="42">
        <v>548.81</v>
      </c>
      <c r="I55" s="44">
        <f>SUM(G55:H55)</f>
        <v>2877.2799999999997</v>
      </c>
      <c r="J55" s="44">
        <v>2378.69</v>
      </c>
      <c r="K55" s="44">
        <v>555.9</v>
      </c>
      <c r="L55" s="44">
        <f>SUM(J55:K55)</f>
        <v>2934.59</v>
      </c>
      <c r="M55" s="42">
        <v>2453.93</v>
      </c>
      <c r="N55" s="42">
        <v>555.9</v>
      </c>
      <c r="O55" s="42">
        <f>SUM(M55:N55)</f>
        <v>3009.83</v>
      </c>
      <c r="P55" s="42">
        <v>2453.93</v>
      </c>
      <c r="Q55" s="42">
        <v>555.9</v>
      </c>
      <c r="R55" s="42">
        <f>SUM(P55:Q55)</f>
        <v>3009.83</v>
      </c>
      <c r="S55" s="42">
        <v>2453.93</v>
      </c>
      <c r="T55" s="42">
        <v>555.9</v>
      </c>
      <c r="U55" s="42">
        <f>SUM(S55:T55)</f>
        <v>3009.83</v>
      </c>
      <c r="V55" s="42">
        <v>2449.81</v>
      </c>
      <c r="W55" s="42">
        <v>555.41</v>
      </c>
      <c r="X55" s="42">
        <f>SUM(V55:W55)</f>
        <v>3005.22</v>
      </c>
      <c r="Y55" s="42">
        <v>2328.53</v>
      </c>
      <c r="Z55" s="42">
        <v>540.74</v>
      </c>
      <c r="AA55" s="42">
        <f>SUM(Y55:Z55)</f>
        <v>2869.2700000000004</v>
      </c>
      <c r="AB55" s="42">
        <v>2545.89</v>
      </c>
      <c r="AC55" s="42">
        <v>555.9</v>
      </c>
      <c r="AD55" s="42">
        <f>SUM(AB55:AC55)</f>
        <v>3101.79</v>
      </c>
      <c r="AE55" s="42">
        <v>2466.93</v>
      </c>
      <c r="AF55" s="42">
        <v>555.9</v>
      </c>
      <c r="AG55" s="42">
        <f>SUM(AE55:AF55)</f>
        <v>3022.83</v>
      </c>
      <c r="AH55" s="42">
        <v>2469.33</v>
      </c>
      <c r="AI55" s="42">
        <v>555.9</v>
      </c>
      <c r="AJ55" s="42">
        <f>SUM(AH55:AI55)</f>
        <v>3025.23</v>
      </c>
      <c r="AK55" s="42">
        <v>2541.59</v>
      </c>
      <c r="AL55" s="42">
        <v>578.33</v>
      </c>
      <c r="AM55" s="42">
        <f>SUM(AK55:AL55)</f>
        <v>3119.92</v>
      </c>
      <c r="AN55" s="42">
        <v>2600.33</v>
      </c>
      <c r="AO55" s="42">
        <v>594.02</v>
      </c>
      <c r="AP55" s="43">
        <v>3194.35</v>
      </c>
      <c r="AQ55" s="15" t="s">
        <v>597</v>
      </c>
    </row>
    <row r="56" spans="1:43" s="9" customFormat="1" ht="48">
      <c r="A56" s="14" t="s">
        <v>159</v>
      </c>
      <c r="B56" s="13" t="s">
        <v>364</v>
      </c>
      <c r="C56" s="13" t="s">
        <v>12</v>
      </c>
      <c r="D56" s="13" t="s">
        <v>365</v>
      </c>
      <c r="E56" s="61">
        <v>41275</v>
      </c>
      <c r="F56" s="47" t="s">
        <v>366</v>
      </c>
      <c r="G56" s="44">
        <v>18809.06</v>
      </c>
      <c r="H56" s="44">
        <v>2360.25</v>
      </c>
      <c r="I56" s="44">
        <v>21169.31</v>
      </c>
      <c r="J56" s="44">
        <v>18809.06</v>
      </c>
      <c r="K56" s="44">
        <v>2360.25</v>
      </c>
      <c r="L56" s="44">
        <v>21169.31</v>
      </c>
      <c r="M56" s="42">
        <v>18809.06</v>
      </c>
      <c r="N56" s="42">
        <v>2360.25</v>
      </c>
      <c r="O56" s="42">
        <v>21169.31</v>
      </c>
      <c r="P56" s="42">
        <v>18809.06</v>
      </c>
      <c r="Q56" s="42">
        <v>2360.25</v>
      </c>
      <c r="R56" s="42">
        <v>21169.31</v>
      </c>
      <c r="S56" s="42">
        <v>18809.06</v>
      </c>
      <c r="T56" s="42">
        <v>2360.25</v>
      </c>
      <c r="U56" s="42">
        <v>21169.31</v>
      </c>
      <c r="V56" s="42">
        <v>18809.06</v>
      </c>
      <c r="W56" s="42">
        <v>2360.25</v>
      </c>
      <c r="X56" s="42">
        <v>21169.31</v>
      </c>
      <c r="Y56" s="42">
        <v>18809.06</v>
      </c>
      <c r="Z56" s="42">
        <v>2360.25</v>
      </c>
      <c r="AA56" s="42">
        <v>21169.31</v>
      </c>
      <c r="AB56" s="42">
        <v>18809.06</v>
      </c>
      <c r="AC56" s="42">
        <v>2360.25</v>
      </c>
      <c r="AD56" s="42">
        <v>21169.31</v>
      </c>
      <c r="AE56" s="42">
        <v>18809.06</v>
      </c>
      <c r="AF56" s="42">
        <v>2360.25</v>
      </c>
      <c r="AG56" s="42">
        <v>21169.31</v>
      </c>
      <c r="AH56" s="42">
        <v>18809.06</v>
      </c>
      <c r="AI56" s="42">
        <v>2360.25</v>
      </c>
      <c r="AJ56" s="42">
        <f>SUM(AH56:AI56)</f>
        <v>21169.31</v>
      </c>
      <c r="AK56" s="42">
        <v>10658.47</v>
      </c>
      <c r="AL56" s="42">
        <v>1337.47</v>
      </c>
      <c r="AM56" s="42">
        <v>11995.94</v>
      </c>
      <c r="AN56" s="42" t="s">
        <v>141</v>
      </c>
      <c r="AO56" s="42" t="s">
        <v>141</v>
      </c>
      <c r="AP56" s="43" t="s">
        <v>141</v>
      </c>
      <c r="AQ56" s="15" t="s">
        <v>598</v>
      </c>
    </row>
    <row r="57" spans="1:43" s="9" customFormat="1" ht="36">
      <c r="A57" s="14" t="s">
        <v>458</v>
      </c>
      <c r="B57" s="13" t="s">
        <v>459</v>
      </c>
      <c r="C57" s="13" t="s">
        <v>91</v>
      </c>
      <c r="D57" s="13" t="s">
        <v>460</v>
      </c>
      <c r="E57" s="38">
        <v>42078</v>
      </c>
      <c r="F57" s="13" t="s">
        <v>461</v>
      </c>
      <c r="G57" s="39" t="s">
        <v>141</v>
      </c>
      <c r="H57" s="39" t="s">
        <v>141</v>
      </c>
      <c r="I57" s="39" t="s">
        <v>141</v>
      </c>
      <c r="J57" s="39" t="s">
        <v>141</v>
      </c>
      <c r="K57" s="39" t="s">
        <v>141</v>
      </c>
      <c r="L57" s="39" t="s">
        <v>141</v>
      </c>
      <c r="M57" s="39">
        <v>1371.56</v>
      </c>
      <c r="N57" s="39">
        <v>371.14</v>
      </c>
      <c r="O57" s="39">
        <f>SUM(M57:N57)</f>
        <v>1742.6999999999998</v>
      </c>
      <c r="P57" s="39">
        <v>2057.34</v>
      </c>
      <c r="Q57" s="39">
        <v>580.07</v>
      </c>
      <c r="R57" s="39">
        <f>SUM(P57:Q57)</f>
        <v>2637.4100000000003</v>
      </c>
      <c r="S57" s="39">
        <v>2057.34</v>
      </c>
      <c r="T57" s="39">
        <v>580.07</v>
      </c>
      <c r="U57" s="39">
        <f>SUM(S57:T57)</f>
        <v>2637.4100000000003</v>
      </c>
      <c r="V57" s="39">
        <v>2427.64</v>
      </c>
      <c r="W57" s="39">
        <v>679.27</v>
      </c>
      <c r="X57" s="39">
        <f>SUM(V57:W57)</f>
        <v>3106.91</v>
      </c>
      <c r="Y57" s="39">
        <v>2606.4</v>
      </c>
      <c r="Z57" s="39">
        <v>717.51</v>
      </c>
      <c r="AA57" s="39">
        <f>SUM(Y57:Z57)</f>
        <v>3323.91</v>
      </c>
      <c r="AB57" s="39">
        <v>2606.4</v>
      </c>
      <c r="AC57" s="39">
        <v>717.51</v>
      </c>
      <c r="AD57" s="39">
        <f>SUM(AB57:AC57)</f>
        <v>3323.91</v>
      </c>
      <c r="AE57" s="39">
        <v>2606.4</v>
      </c>
      <c r="AF57" s="39">
        <v>717.51</v>
      </c>
      <c r="AG57" s="39">
        <f>SUM(AE57:AF57)</f>
        <v>3323.91</v>
      </c>
      <c r="AH57" s="39">
        <v>2606.4</v>
      </c>
      <c r="AI57" s="39">
        <v>717.51</v>
      </c>
      <c r="AJ57" s="39">
        <f>SUM(AH57:AI57)</f>
        <v>3323.91</v>
      </c>
      <c r="AK57" s="39">
        <v>2606.4</v>
      </c>
      <c r="AL57" s="39">
        <v>717.51</v>
      </c>
      <c r="AM57" s="39">
        <f>SUM(AK57:AL57)</f>
        <v>3323.91</v>
      </c>
      <c r="AN57" s="39">
        <v>4778.4</v>
      </c>
      <c r="AO57" s="39">
        <v>1129.66</v>
      </c>
      <c r="AP57" s="40">
        <f>SUM(AN57:AO57)</f>
        <v>5908.0599999999995</v>
      </c>
      <c r="AQ57" s="15" t="s">
        <v>599</v>
      </c>
    </row>
    <row r="58" spans="1:43" s="9" customFormat="1" ht="24">
      <c r="A58" s="14" t="s">
        <v>225</v>
      </c>
      <c r="B58" s="13" t="s">
        <v>222</v>
      </c>
      <c r="C58" s="13" t="s">
        <v>35</v>
      </c>
      <c r="D58" s="13" t="s">
        <v>223</v>
      </c>
      <c r="E58" s="38">
        <v>40855</v>
      </c>
      <c r="F58" s="39" t="s">
        <v>224</v>
      </c>
      <c r="G58" s="39">
        <v>22435.02</v>
      </c>
      <c r="H58" s="42">
        <v>2832.51</v>
      </c>
      <c r="I58" s="39">
        <v>25267.53</v>
      </c>
      <c r="J58" s="39" t="s">
        <v>141</v>
      </c>
      <c r="K58" s="39" t="s">
        <v>141</v>
      </c>
      <c r="L58" s="39" t="s">
        <v>141</v>
      </c>
      <c r="M58" s="39" t="s">
        <v>141</v>
      </c>
      <c r="N58" s="39" t="s">
        <v>141</v>
      </c>
      <c r="O58" s="39" t="s">
        <v>141</v>
      </c>
      <c r="P58" s="39" t="s">
        <v>141</v>
      </c>
      <c r="Q58" s="39" t="s">
        <v>141</v>
      </c>
      <c r="R58" s="39" t="s">
        <v>141</v>
      </c>
      <c r="S58" s="39" t="s">
        <v>141</v>
      </c>
      <c r="T58" s="39" t="s">
        <v>141</v>
      </c>
      <c r="U58" s="39" t="s">
        <v>141</v>
      </c>
      <c r="V58" s="39" t="s">
        <v>141</v>
      </c>
      <c r="W58" s="39" t="s">
        <v>141</v>
      </c>
      <c r="X58" s="39" t="s">
        <v>141</v>
      </c>
      <c r="Y58" s="39" t="s">
        <v>141</v>
      </c>
      <c r="Z58" s="39" t="s">
        <v>141</v>
      </c>
      <c r="AA58" s="39" t="s">
        <v>141</v>
      </c>
      <c r="AB58" s="39" t="s">
        <v>141</v>
      </c>
      <c r="AC58" s="39" t="s">
        <v>141</v>
      </c>
      <c r="AD58" s="39" t="s">
        <v>141</v>
      </c>
      <c r="AE58" s="39" t="s">
        <v>141</v>
      </c>
      <c r="AF58" s="39" t="s">
        <v>141</v>
      </c>
      <c r="AG58" s="39" t="s">
        <v>141</v>
      </c>
      <c r="AH58" s="39" t="s">
        <v>141</v>
      </c>
      <c r="AI58" s="39" t="s">
        <v>141</v>
      </c>
      <c r="AJ58" s="39" t="s">
        <v>141</v>
      </c>
      <c r="AK58" s="39" t="s">
        <v>141</v>
      </c>
      <c r="AL58" s="39" t="s">
        <v>141</v>
      </c>
      <c r="AM58" s="39" t="s">
        <v>141</v>
      </c>
      <c r="AN58" s="39" t="s">
        <v>141</v>
      </c>
      <c r="AO58" s="39" t="s">
        <v>141</v>
      </c>
      <c r="AP58" s="39" t="s">
        <v>141</v>
      </c>
      <c r="AQ58" s="15" t="s">
        <v>600</v>
      </c>
    </row>
    <row r="59" spans="1:43" ht="12.75">
      <c r="A59" s="14" t="s">
        <v>226</v>
      </c>
      <c r="B59" s="13" t="s">
        <v>227</v>
      </c>
      <c r="C59" s="13" t="s">
        <v>35</v>
      </c>
      <c r="D59" s="13" t="s">
        <v>228</v>
      </c>
      <c r="E59" s="38">
        <v>39335</v>
      </c>
      <c r="F59" s="39" t="s">
        <v>229</v>
      </c>
      <c r="G59" s="39">
        <v>6732.06</v>
      </c>
      <c r="H59" s="39">
        <v>956.69</v>
      </c>
      <c r="I59" s="39">
        <v>7688.75</v>
      </c>
      <c r="J59" s="39">
        <v>6732.06</v>
      </c>
      <c r="K59" s="39">
        <v>956.69</v>
      </c>
      <c r="L59" s="39">
        <v>7688.75</v>
      </c>
      <c r="M59" s="39">
        <v>6732.06</v>
      </c>
      <c r="N59" s="39">
        <v>956.69</v>
      </c>
      <c r="O59" s="39">
        <v>7688.75</v>
      </c>
      <c r="P59" s="39">
        <v>6732.06</v>
      </c>
      <c r="Q59" s="39">
        <v>956.69</v>
      </c>
      <c r="R59" s="39">
        <v>7688.75</v>
      </c>
      <c r="S59" s="39">
        <v>6732.06</v>
      </c>
      <c r="T59" s="39">
        <v>956.69</v>
      </c>
      <c r="U59" s="39">
        <v>7688.75</v>
      </c>
      <c r="V59" s="39">
        <v>6732.06</v>
      </c>
      <c r="W59" s="39">
        <v>956.69</v>
      </c>
      <c r="X59" s="39">
        <v>7688.75</v>
      </c>
      <c r="Y59" s="39">
        <v>6732.06</v>
      </c>
      <c r="Z59" s="39">
        <v>956.69</v>
      </c>
      <c r="AA59" s="39">
        <v>7688.75</v>
      </c>
      <c r="AB59" s="39">
        <v>6732.06</v>
      </c>
      <c r="AC59" s="39">
        <v>956.69</v>
      </c>
      <c r="AD59" s="39">
        <v>7688.75</v>
      </c>
      <c r="AE59" s="39">
        <v>6732.06</v>
      </c>
      <c r="AF59" s="39">
        <v>956.69</v>
      </c>
      <c r="AG59" s="39">
        <v>7688.75</v>
      </c>
      <c r="AH59" s="39">
        <v>6732.06</v>
      </c>
      <c r="AI59" s="39">
        <v>956.69</v>
      </c>
      <c r="AJ59" s="39">
        <v>7688.75</v>
      </c>
      <c r="AK59" s="39">
        <v>6732.06</v>
      </c>
      <c r="AL59" s="39">
        <v>956.69</v>
      </c>
      <c r="AM59" s="39">
        <v>7688.75</v>
      </c>
      <c r="AN59" s="39">
        <v>6732.06</v>
      </c>
      <c r="AO59" s="39">
        <v>956.69</v>
      </c>
      <c r="AP59" s="39">
        <v>7688.75</v>
      </c>
      <c r="AQ59" s="15" t="s">
        <v>578</v>
      </c>
    </row>
    <row r="60" spans="1:43" ht="24">
      <c r="A60" s="14" t="s">
        <v>32</v>
      </c>
      <c r="B60" s="13" t="s">
        <v>26</v>
      </c>
      <c r="C60" s="13" t="s">
        <v>30</v>
      </c>
      <c r="D60" s="13" t="s">
        <v>106</v>
      </c>
      <c r="E60" s="38">
        <v>40148</v>
      </c>
      <c r="F60" s="39" t="s">
        <v>49</v>
      </c>
      <c r="G60" s="39">
        <v>21130.13</v>
      </c>
      <c r="H60" s="42">
        <v>11059.86</v>
      </c>
      <c r="I60" s="39">
        <v>32189.99</v>
      </c>
      <c r="J60" s="39">
        <v>21130.13</v>
      </c>
      <c r="K60" s="39">
        <v>10215.19</v>
      </c>
      <c r="L60" s="39">
        <f>SUM(J60:K60)</f>
        <v>31345.32</v>
      </c>
      <c r="M60" s="39">
        <v>21130.13</v>
      </c>
      <c r="N60" s="39">
        <v>10260.54</v>
      </c>
      <c r="O60" s="39">
        <f>SUM(M60:N60)</f>
        <v>31390.670000000002</v>
      </c>
      <c r="P60" s="44" t="s">
        <v>141</v>
      </c>
      <c r="Q60" s="44" t="s">
        <v>141</v>
      </c>
      <c r="R60" s="44" t="s">
        <v>141</v>
      </c>
      <c r="S60" s="44" t="s">
        <v>141</v>
      </c>
      <c r="T60" s="44" t="s">
        <v>141</v>
      </c>
      <c r="U60" s="44" t="s">
        <v>141</v>
      </c>
      <c r="V60" s="44" t="s">
        <v>141</v>
      </c>
      <c r="W60" s="44" t="s">
        <v>141</v>
      </c>
      <c r="X60" s="44" t="s">
        <v>141</v>
      </c>
      <c r="Y60" s="44" t="s">
        <v>141</v>
      </c>
      <c r="Z60" s="44" t="s">
        <v>141</v>
      </c>
      <c r="AA60" s="44" t="s">
        <v>141</v>
      </c>
      <c r="AB60" s="44" t="s">
        <v>141</v>
      </c>
      <c r="AC60" s="44" t="s">
        <v>141</v>
      </c>
      <c r="AD60" s="44" t="s">
        <v>141</v>
      </c>
      <c r="AE60" s="44" t="s">
        <v>141</v>
      </c>
      <c r="AF60" s="44" t="s">
        <v>141</v>
      </c>
      <c r="AG60" s="44" t="s">
        <v>141</v>
      </c>
      <c r="AH60" s="44" t="s">
        <v>141</v>
      </c>
      <c r="AI60" s="44" t="s">
        <v>141</v>
      </c>
      <c r="AJ60" s="44" t="s">
        <v>141</v>
      </c>
      <c r="AK60" s="44" t="s">
        <v>141</v>
      </c>
      <c r="AL60" s="44" t="s">
        <v>141</v>
      </c>
      <c r="AM60" s="44" t="s">
        <v>141</v>
      </c>
      <c r="AN60" s="44" t="s">
        <v>472</v>
      </c>
      <c r="AO60" s="44" t="s">
        <v>141</v>
      </c>
      <c r="AP60" s="44" t="s">
        <v>141</v>
      </c>
      <c r="AQ60" s="15" t="s">
        <v>601</v>
      </c>
    </row>
    <row r="61" spans="1:43" ht="12.75">
      <c r="A61" s="14" t="s">
        <v>55</v>
      </c>
      <c r="B61" s="13" t="s">
        <v>56</v>
      </c>
      <c r="C61" s="13" t="s">
        <v>14</v>
      </c>
      <c r="D61" s="13" t="s">
        <v>107</v>
      </c>
      <c r="E61" s="38">
        <v>41124</v>
      </c>
      <c r="F61" s="13" t="s">
        <v>68</v>
      </c>
      <c r="G61" s="44">
        <v>4509.67</v>
      </c>
      <c r="H61" s="44">
        <v>1165.87</v>
      </c>
      <c r="I61" s="44">
        <f>SUM(G61:H61)</f>
        <v>5675.54</v>
      </c>
      <c r="J61" s="44">
        <v>4509.67</v>
      </c>
      <c r="K61" s="44">
        <v>2419.49</v>
      </c>
      <c r="L61" s="44">
        <v>6929.16</v>
      </c>
      <c r="M61" s="39">
        <v>3760.9</v>
      </c>
      <c r="N61" s="39">
        <v>1914.64</v>
      </c>
      <c r="O61" s="39">
        <f>SUM(M61:N61)</f>
        <v>5675.54</v>
      </c>
      <c r="P61" s="39">
        <v>3760.9</v>
      </c>
      <c r="Q61" s="39">
        <v>1914.64</v>
      </c>
      <c r="R61" s="39">
        <f>SUM(P61:Q61)</f>
        <v>5675.54</v>
      </c>
      <c r="S61" s="39">
        <v>3760.9</v>
      </c>
      <c r="T61" s="39">
        <v>1914.64</v>
      </c>
      <c r="U61" s="39">
        <f>SUM(S61:T61)</f>
        <v>5675.54</v>
      </c>
      <c r="V61" s="39">
        <v>3760.9</v>
      </c>
      <c r="W61" s="39">
        <v>1930.55</v>
      </c>
      <c r="X61" s="39">
        <f>SUM(V61:W61)</f>
        <v>5691.45</v>
      </c>
      <c r="Y61" s="39">
        <v>3760.9</v>
      </c>
      <c r="Z61" s="39">
        <v>1930.55</v>
      </c>
      <c r="AA61" s="39">
        <f>SUM(Y61:Z61)</f>
        <v>5691.45</v>
      </c>
      <c r="AB61" s="39">
        <v>3760.9</v>
      </c>
      <c r="AC61" s="39">
        <v>1930.55</v>
      </c>
      <c r="AD61" s="39">
        <f>SUM(AB61:AC61)</f>
        <v>5691.45</v>
      </c>
      <c r="AE61" s="39">
        <v>3760.9</v>
      </c>
      <c r="AF61" s="39">
        <v>1900.87</v>
      </c>
      <c r="AG61" s="39">
        <f>SUM(AE61:AF61)</f>
        <v>5661.77</v>
      </c>
      <c r="AH61" s="39">
        <v>3760.9</v>
      </c>
      <c r="AI61" s="39">
        <v>1900.87</v>
      </c>
      <c r="AJ61" s="39">
        <f>SUM(AH61:AI61)</f>
        <v>5661.77</v>
      </c>
      <c r="AK61" s="39">
        <v>3760.9</v>
      </c>
      <c r="AL61" s="39">
        <v>1900.87</v>
      </c>
      <c r="AM61" s="39">
        <f>SUM(AK61:AL61)</f>
        <v>5661.77</v>
      </c>
      <c r="AN61" s="39">
        <v>3831.67</v>
      </c>
      <c r="AO61" s="39">
        <v>1942.87</v>
      </c>
      <c r="AP61" s="40">
        <f>SUM(AN61:AO61)</f>
        <v>5774.54</v>
      </c>
      <c r="AQ61" s="15" t="s">
        <v>578</v>
      </c>
    </row>
    <row r="62" spans="1:43" ht="24">
      <c r="A62" s="14" t="s">
        <v>242</v>
      </c>
      <c r="B62" s="13" t="s">
        <v>243</v>
      </c>
      <c r="C62" s="13" t="s">
        <v>14</v>
      </c>
      <c r="D62" s="13" t="s">
        <v>244</v>
      </c>
      <c r="E62" s="38">
        <v>41491</v>
      </c>
      <c r="F62" s="47" t="s">
        <v>245</v>
      </c>
      <c r="G62" s="42">
        <v>5410.54</v>
      </c>
      <c r="H62" s="42">
        <v>1358.31</v>
      </c>
      <c r="I62" s="42">
        <f>SUM(G62:H62)</f>
        <v>6768.85</v>
      </c>
      <c r="J62" s="42">
        <v>2874.42</v>
      </c>
      <c r="K62" s="42">
        <v>1423.54</v>
      </c>
      <c r="L62" s="42">
        <v>4297.86</v>
      </c>
      <c r="M62" s="42">
        <v>3212.72</v>
      </c>
      <c r="N62" s="42">
        <v>1553.68</v>
      </c>
      <c r="O62" s="42">
        <v>4766.4</v>
      </c>
      <c r="P62" s="42">
        <v>2874.42</v>
      </c>
      <c r="Q62" s="42">
        <v>1423.54</v>
      </c>
      <c r="R62" s="42">
        <v>4297.86</v>
      </c>
      <c r="S62" s="42">
        <v>3038.67</v>
      </c>
      <c r="T62" s="42">
        <v>1486.79</v>
      </c>
      <c r="U62" s="42">
        <v>4525.36</v>
      </c>
      <c r="V62" s="42">
        <v>4558.01</v>
      </c>
      <c r="W62" s="42">
        <v>2071.63</v>
      </c>
      <c r="X62" s="42">
        <v>6629.64</v>
      </c>
      <c r="Y62" s="42">
        <v>3038.67</v>
      </c>
      <c r="Z62" s="42">
        <v>1486.79</v>
      </c>
      <c r="AA62" s="42">
        <v>4525.36</v>
      </c>
      <c r="AB62" s="42">
        <v>3038.67</v>
      </c>
      <c r="AC62" s="42">
        <v>1486.79</v>
      </c>
      <c r="AD62" s="42">
        <v>4525.36</v>
      </c>
      <c r="AE62" s="42">
        <v>3038.67</v>
      </c>
      <c r="AF62" s="42">
        <v>1486.79</v>
      </c>
      <c r="AG62" s="42">
        <v>4525.36</v>
      </c>
      <c r="AH62" s="42">
        <v>2874.42</v>
      </c>
      <c r="AI62" s="42">
        <v>1423.54</v>
      </c>
      <c r="AJ62" s="42">
        <v>4297.86</v>
      </c>
      <c r="AK62" s="42">
        <v>2874.42</v>
      </c>
      <c r="AL62" s="42">
        <v>1423.45</v>
      </c>
      <c r="AM62" s="42">
        <v>4297.87</v>
      </c>
      <c r="AN62" s="42">
        <v>5748.84</v>
      </c>
      <c r="AO62" s="42">
        <v>2530.1</v>
      </c>
      <c r="AP62" s="43">
        <v>8278.94</v>
      </c>
      <c r="AQ62" s="15" t="s">
        <v>578</v>
      </c>
    </row>
    <row r="63" spans="1:43" ht="24">
      <c r="A63" s="14" t="s">
        <v>383</v>
      </c>
      <c r="B63" s="13" t="s">
        <v>57</v>
      </c>
      <c r="C63" s="13" t="s">
        <v>35</v>
      </c>
      <c r="D63" s="13" t="s">
        <v>384</v>
      </c>
      <c r="E63" s="38">
        <v>42172</v>
      </c>
      <c r="F63" s="42" t="s">
        <v>385</v>
      </c>
      <c r="G63" s="44" t="s">
        <v>141</v>
      </c>
      <c r="H63" s="44" t="s">
        <v>141</v>
      </c>
      <c r="I63" s="44" t="s">
        <v>141</v>
      </c>
      <c r="J63" s="44" t="s">
        <v>141</v>
      </c>
      <c r="K63" s="44" t="s">
        <v>141</v>
      </c>
      <c r="L63" s="44" t="s">
        <v>141</v>
      </c>
      <c r="M63" s="44" t="s">
        <v>141</v>
      </c>
      <c r="N63" s="44" t="s">
        <v>141</v>
      </c>
      <c r="O63" s="44" t="s">
        <v>141</v>
      </c>
      <c r="P63" s="44" t="s">
        <v>141</v>
      </c>
      <c r="Q63" s="44" t="s">
        <v>141</v>
      </c>
      <c r="R63" s="44" t="s">
        <v>141</v>
      </c>
      <c r="S63" s="44" t="s">
        <v>141</v>
      </c>
      <c r="T63" s="44" t="s">
        <v>141</v>
      </c>
      <c r="U63" s="44" t="s">
        <v>141</v>
      </c>
      <c r="V63" s="44">
        <v>15044.92</v>
      </c>
      <c r="W63" s="44">
        <v>1312.93</v>
      </c>
      <c r="X63" s="44">
        <v>16357.85</v>
      </c>
      <c r="Y63" s="44">
        <v>32776.85</v>
      </c>
      <c r="Z63" s="44">
        <v>4331.12</v>
      </c>
      <c r="AA63" s="44">
        <v>37107.12</v>
      </c>
      <c r="AB63" s="44">
        <v>30471.11</v>
      </c>
      <c r="AC63" s="44">
        <v>4330.26</v>
      </c>
      <c r="AD63" s="44">
        <v>34801.38</v>
      </c>
      <c r="AE63" s="44">
        <v>30471.11</v>
      </c>
      <c r="AF63" s="44">
        <v>4330.26</v>
      </c>
      <c r="AG63" s="44">
        <v>34801.38</v>
      </c>
      <c r="AH63" s="44">
        <v>32816.8</v>
      </c>
      <c r="AI63" s="44">
        <v>4330.27</v>
      </c>
      <c r="AJ63" s="44">
        <v>37147.07</v>
      </c>
      <c r="AK63" s="42">
        <v>30471.11</v>
      </c>
      <c r="AL63" s="42">
        <v>4330.26</v>
      </c>
      <c r="AM63" s="42">
        <v>34801.38</v>
      </c>
      <c r="AN63" s="42">
        <v>30471.11</v>
      </c>
      <c r="AO63" s="42">
        <v>4330.26</v>
      </c>
      <c r="AP63" s="43">
        <v>34801.38</v>
      </c>
      <c r="AQ63" s="15" t="s">
        <v>602</v>
      </c>
    </row>
    <row r="64" spans="1:43" ht="24">
      <c r="A64" s="62" t="s">
        <v>53</v>
      </c>
      <c r="B64" s="13" t="s">
        <v>126</v>
      </c>
      <c r="C64" s="47" t="s">
        <v>42</v>
      </c>
      <c r="D64" s="13" t="s">
        <v>109</v>
      </c>
      <c r="E64" s="61">
        <v>41079</v>
      </c>
      <c r="F64" s="47" t="s">
        <v>54</v>
      </c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15" t="s">
        <v>603</v>
      </c>
    </row>
    <row r="65" spans="1:43" ht="12.75">
      <c r="A65" s="62" t="s">
        <v>386</v>
      </c>
      <c r="B65" s="13" t="s">
        <v>387</v>
      </c>
      <c r="C65" s="47" t="s">
        <v>35</v>
      </c>
      <c r="D65" s="13" t="s">
        <v>388</v>
      </c>
      <c r="E65" s="61">
        <v>42088</v>
      </c>
      <c r="F65" s="47" t="s">
        <v>389</v>
      </c>
      <c r="G65" s="44" t="s">
        <v>141</v>
      </c>
      <c r="H65" s="44" t="s">
        <v>141</v>
      </c>
      <c r="I65" s="44" t="s">
        <v>141</v>
      </c>
      <c r="J65" s="44" t="s">
        <v>141</v>
      </c>
      <c r="K65" s="44" t="s">
        <v>141</v>
      </c>
      <c r="L65" s="44" t="s">
        <v>141</v>
      </c>
      <c r="M65" s="44">
        <v>3769.33</v>
      </c>
      <c r="N65" s="44">
        <v>1335.02</v>
      </c>
      <c r="O65" s="44">
        <f>SUM(M65:N65)</f>
        <v>5104.35</v>
      </c>
      <c r="P65" s="44">
        <v>18849.42</v>
      </c>
      <c r="Q65" s="44">
        <v>6675.04</v>
      </c>
      <c r="R65" s="44">
        <f>SUM(P65:Q65)</f>
        <v>25524.46</v>
      </c>
      <c r="S65" s="44">
        <v>18849.42</v>
      </c>
      <c r="T65" s="44">
        <v>6675.04</v>
      </c>
      <c r="U65" s="44">
        <f>SUM(S65:T65)</f>
        <v>25524.46</v>
      </c>
      <c r="V65" s="42">
        <v>18849.42</v>
      </c>
      <c r="W65" s="42">
        <v>6675.04</v>
      </c>
      <c r="X65" s="42">
        <f>SUM(V65:W65)</f>
        <v>25524.46</v>
      </c>
      <c r="Y65" s="42">
        <v>18849.42</v>
      </c>
      <c r="Z65" s="42">
        <v>6675.04</v>
      </c>
      <c r="AA65" s="42">
        <f>SUM(Y65:Z65)</f>
        <v>25524.46</v>
      </c>
      <c r="AB65" s="42">
        <v>18855.28</v>
      </c>
      <c r="AC65" s="42">
        <v>6675.04</v>
      </c>
      <c r="AD65" s="42">
        <v>25530.32</v>
      </c>
      <c r="AE65" s="42">
        <v>13751.59</v>
      </c>
      <c r="AF65" s="42">
        <v>4656.95</v>
      </c>
      <c r="AG65" s="42">
        <v>18408.54</v>
      </c>
      <c r="AH65" s="42">
        <v>19745.42</v>
      </c>
      <c r="AI65" s="42">
        <v>6985.43</v>
      </c>
      <c r="AJ65" s="42">
        <f>SUM(AH65:AI65)</f>
        <v>26730.85</v>
      </c>
      <c r="AK65" s="42">
        <v>19745.42</v>
      </c>
      <c r="AL65" s="42">
        <v>6985.43</v>
      </c>
      <c r="AM65" s="42">
        <f>SUM(AK65:AL65)</f>
        <v>26730.85</v>
      </c>
      <c r="AN65" s="42">
        <v>20967.52</v>
      </c>
      <c r="AO65" s="42">
        <v>7469.27</v>
      </c>
      <c r="AP65" s="43">
        <v>28436.79</v>
      </c>
      <c r="AQ65" s="15" t="s">
        <v>578</v>
      </c>
    </row>
    <row r="66" spans="1:43" ht="36">
      <c r="A66" s="62" t="s">
        <v>419</v>
      </c>
      <c r="B66" s="63" t="s">
        <v>420</v>
      </c>
      <c r="C66" s="63" t="s">
        <v>63</v>
      </c>
      <c r="D66" s="13" t="s">
        <v>421</v>
      </c>
      <c r="E66" s="61">
        <v>38838</v>
      </c>
      <c r="F66" s="63" t="s">
        <v>422</v>
      </c>
      <c r="G66" s="64">
        <v>2453.93</v>
      </c>
      <c r="H66" s="42">
        <v>470.18</v>
      </c>
      <c r="I66" s="42">
        <f>SUM(G66:H66)</f>
        <v>2924.1099999999997</v>
      </c>
      <c r="J66" s="64">
        <v>2453.93</v>
      </c>
      <c r="K66" s="42">
        <v>470.18</v>
      </c>
      <c r="L66" s="42">
        <f>SUM(J66:K66)</f>
        <v>2924.1099999999997</v>
      </c>
      <c r="M66" s="64">
        <v>2453.93</v>
      </c>
      <c r="N66" s="42">
        <v>470.18</v>
      </c>
      <c r="O66" s="42">
        <f>SUM(M66:N66)</f>
        <v>2924.1099999999997</v>
      </c>
      <c r="P66" s="64">
        <v>1217.89</v>
      </c>
      <c r="Q66" s="42">
        <v>615.94</v>
      </c>
      <c r="R66" s="42">
        <f>SUM(P66:Q66)</f>
        <v>1833.8300000000002</v>
      </c>
      <c r="S66" s="64">
        <v>649.53</v>
      </c>
      <c r="T66" s="42">
        <v>124.45</v>
      </c>
      <c r="U66" s="42">
        <f>SUM(S66:T66)</f>
        <v>773.98</v>
      </c>
      <c r="V66" s="64" t="s">
        <v>141</v>
      </c>
      <c r="W66" s="42" t="s">
        <v>141</v>
      </c>
      <c r="X66" s="42" t="s">
        <v>141</v>
      </c>
      <c r="Y66" s="64" t="s">
        <v>141</v>
      </c>
      <c r="Z66" s="42" t="s">
        <v>141</v>
      </c>
      <c r="AA66" s="42" t="s">
        <v>141</v>
      </c>
      <c r="AB66" s="64" t="s">
        <v>141</v>
      </c>
      <c r="AC66" s="42" t="s">
        <v>141</v>
      </c>
      <c r="AD66" s="42" t="s">
        <v>141</v>
      </c>
      <c r="AE66" s="64" t="s">
        <v>141</v>
      </c>
      <c r="AF66" s="42" t="s">
        <v>141</v>
      </c>
      <c r="AG66" s="42" t="s">
        <v>141</v>
      </c>
      <c r="AH66" s="64" t="s">
        <v>141</v>
      </c>
      <c r="AI66" s="42" t="s">
        <v>141</v>
      </c>
      <c r="AJ66" s="42" t="s">
        <v>141</v>
      </c>
      <c r="AK66" s="64" t="s">
        <v>141</v>
      </c>
      <c r="AL66" s="42" t="s">
        <v>141</v>
      </c>
      <c r="AM66" s="42" t="s">
        <v>141</v>
      </c>
      <c r="AN66" s="64" t="s">
        <v>141</v>
      </c>
      <c r="AO66" s="42" t="s">
        <v>141</v>
      </c>
      <c r="AP66" s="42" t="s">
        <v>141</v>
      </c>
      <c r="AQ66" s="15" t="s">
        <v>604</v>
      </c>
    </row>
    <row r="67" spans="1:43" ht="36">
      <c r="A67" s="62" t="s">
        <v>77</v>
      </c>
      <c r="B67" s="63" t="s">
        <v>363</v>
      </c>
      <c r="C67" s="63" t="s">
        <v>14</v>
      </c>
      <c r="D67" s="13" t="s">
        <v>110</v>
      </c>
      <c r="E67" s="61">
        <v>41323</v>
      </c>
      <c r="F67" s="63" t="s">
        <v>462</v>
      </c>
      <c r="G67" s="42">
        <v>2154.82</v>
      </c>
      <c r="H67" s="42">
        <v>505.37</v>
      </c>
      <c r="I67" s="42">
        <v>2660.19</v>
      </c>
      <c r="J67" s="42">
        <v>2204.98</v>
      </c>
      <c r="K67" s="42">
        <v>505.37</v>
      </c>
      <c r="L67" s="42">
        <f>SUM(J67:K67)</f>
        <v>2710.35</v>
      </c>
      <c r="M67" s="42">
        <v>2280.22</v>
      </c>
      <c r="N67" s="42">
        <v>505.37</v>
      </c>
      <c r="O67" s="42">
        <f>SUM(M67:N67)</f>
        <v>2785.5899999999997</v>
      </c>
      <c r="P67" s="42">
        <v>2280.22</v>
      </c>
      <c r="Q67" s="42">
        <v>505.37</v>
      </c>
      <c r="R67" s="42">
        <f>SUM(P67:Q67)</f>
        <v>2785.5899999999997</v>
      </c>
      <c r="S67" s="42">
        <v>2230.07</v>
      </c>
      <c r="T67" s="42">
        <v>499.85</v>
      </c>
      <c r="U67" s="42">
        <f>SUM(S67:T67)</f>
        <v>2729.92</v>
      </c>
      <c r="V67" s="42">
        <v>2335.86</v>
      </c>
      <c r="W67" s="42">
        <v>512.28</v>
      </c>
      <c r="X67" s="42">
        <f>SUM(V67:W67)</f>
        <v>2848.1400000000003</v>
      </c>
      <c r="Y67" s="42">
        <v>2335.86</v>
      </c>
      <c r="Z67" s="42">
        <v>512.28</v>
      </c>
      <c r="AA67" s="42">
        <f>SUM(Y67:Z67)</f>
        <v>2848.1400000000003</v>
      </c>
      <c r="AB67" s="42">
        <v>2335.86</v>
      </c>
      <c r="AC67" s="42">
        <v>512.28</v>
      </c>
      <c r="AD67" s="42">
        <f>SUM(AB67:AC67)</f>
        <v>2848.1400000000003</v>
      </c>
      <c r="AE67" s="64">
        <v>2348.86</v>
      </c>
      <c r="AF67" s="42">
        <v>512.28</v>
      </c>
      <c r="AG67" s="42">
        <f>SUM(AE67:AF67)</f>
        <v>2861.1400000000003</v>
      </c>
      <c r="AH67" s="64">
        <v>2351.26</v>
      </c>
      <c r="AI67" s="42">
        <v>512.28</v>
      </c>
      <c r="AJ67" s="42">
        <f>SUM(AH67:AI67)</f>
        <v>2863.54</v>
      </c>
      <c r="AK67" s="64">
        <v>2351.26</v>
      </c>
      <c r="AL67" s="42">
        <v>512.28</v>
      </c>
      <c r="AM67" s="42">
        <f>SUM(AK67:AL67)</f>
        <v>2863.54</v>
      </c>
      <c r="AN67" s="64">
        <v>2386</v>
      </c>
      <c r="AO67" s="42">
        <v>522.38</v>
      </c>
      <c r="AP67" s="42">
        <v>2908.38</v>
      </c>
      <c r="AQ67" s="15" t="s">
        <v>605</v>
      </c>
    </row>
    <row r="68" spans="1:43" ht="24">
      <c r="A68" s="62" t="s">
        <v>367</v>
      </c>
      <c r="B68" s="63" t="s">
        <v>71</v>
      </c>
      <c r="C68" s="63" t="s">
        <v>4</v>
      </c>
      <c r="D68" s="13" t="s">
        <v>368</v>
      </c>
      <c r="E68" s="61">
        <v>42036</v>
      </c>
      <c r="F68" s="42" t="s">
        <v>399</v>
      </c>
      <c r="G68" s="42" t="s">
        <v>141</v>
      </c>
      <c r="H68" s="42" t="s">
        <v>141</v>
      </c>
      <c r="I68" s="42" t="s">
        <v>141</v>
      </c>
      <c r="J68" s="42">
        <v>2168.45</v>
      </c>
      <c r="K68" s="48">
        <v>1170.33</v>
      </c>
      <c r="L68" s="42">
        <v>3338.78</v>
      </c>
      <c r="M68" s="42">
        <v>1590.2</v>
      </c>
      <c r="N68" s="42">
        <v>970.69</v>
      </c>
      <c r="O68" s="42">
        <v>2560.89</v>
      </c>
      <c r="P68" s="42">
        <v>670.06</v>
      </c>
      <c r="Q68" s="42">
        <v>416.76</v>
      </c>
      <c r="R68" s="42">
        <v>1086.82</v>
      </c>
      <c r="S68" s="42" t="s">
        <v>141</v>
      </c>
      <c r="T68" s="42" t="s">
        <v>141</v>
      </c>
      <c r="U68" s="42" t="s">
        <v>141</v>
      </c>
      <c r="V68" s="42" t="s">
        <v>141</v>
      </c>
      <c r="W68" s="42" t="s">
        <v>141</v>
      </c>
      <c r="X68" s="42" t="s">
        <v>141</v>
      </c>
      <c r="Y68" s="42" t="s">
        <v>141</v>
      </c>
      <c r="Z68" s="42" t="s">
        <v>141</v>
      </c>
      <c r="AA68" s="42" t="s">
        <v>141</v>
      </c>
      <c r="AB68" s="42" t="s">
        <v>141</v>
      </c>
      <c r="AC68" s="42" t="s">
        <v>141</v>
      </c>
      <c r="AD68" s="42" t="s">
        <v>141</v>
      </c>
      <c r="AE68" s="64" t="s">
        <v>141</v>
      </c>
      <c r="AF68" s="42" t="s">
        <v>141</v>
      </c>
      <c r="AG68" s="42" t="s">
        <v>141</v>
      </c>
      <c r="AH68" s="64" t="s">
        <v>141</v>
      </c>
      <c r="AI68" s="42" t="s">
        <v>141</v>
      </c>
      <c r="AJ68" s="42" t="s">
        <v>141</v>
      </c>
      <c r="AK68" s="64" t="s">
        <v>141</v>
      </c>
      <c r="AL68" s="42" t="s">
        <v>141</v>
      </c>
      <c r="AM68" s="42" t="s">
        <v>141</v>
      </c>
      <c r="AN68" s="64" t="s">
        <v>141</v>
      </c>
      <c r="AO68" s="42" t="s">
        <v>141</v>
      </c>
      <c r="AP68" s="42" t="s">
        <v>141</v>
      </c>
      <c r="AQ68" s="15" t="s">
        <v>585</v>
      </c>
    </row>
    <row r="69" spans="1:43" ht="12.75">
      <c r="A69" s="62" t="s">
        <v>319</v>
      </c>
      <c r="B69" s="63" t="s">
        <v>62</v>
      </c>
      <c r="C69" s="63" t="s">
        <v>12</v>
      </c>
      <c r="D69" s="13" t="s">
        <v>320</v>
      </c>
      <c r="E69" s="61">
        <v>41890</v>
      </c>
      <c r="F69" s="42" t="s">
        <v>321</v>
      </c>
      <c r="G69" s="42">
        <v>10141.54</v>
      </c>
      <c r="H69" s="53">
        <v>8056.36</v>
      </c>
      <c r="I69" s="42">
        <v>18197.9</v>
      </c>
      <c r="J69" s="42">
        <v>10141.54</v>
      </c>
      <c r="K69" s="48">
        <v>8056.36</v>
      </c>
      <c r="L69" s="42">
        <v>18197.9</v>
      </c>
      <c r="M69" s="42">
        <v>10141.54</v>
      </c>
      <c r="N69" s="42">
        <v>8056.36</v>
      </c>
      <c r="O69" s="42">
        <v>18197.9</v>
      </c>
      <c r="P69" s="42">
        <v>10141.54</v>
      </c>
      <c r="Q69" s="42">
        <v>8056.36</v>
      </c>
      <c r="R69" s="42">
        <v>18197.9</v>
      </c>
      <c r="S69" s="42">
        <v>10141.54</v>
      </c>
      <c r="T69" s="42">
        <v>8166.96</v>
      </c>
      <c r="U69" s="42">
        <f>SUM(S69:T69)</f>
        <v>18308.5</v>
      </c>
      <c r="V69" s="42">
        <v>10141.54</v>
      </c>
      <c r="W69" s="42">
        <v>8166.96</v>
      </c>
      <c r="X69" s="42">
        <f>SUM(V69:W69)</f>
        <v>18308.5</v>
      </c>
      <c r="Y69" s="42">
        <v>10141.54</v>
      </c>
      <c r="Z69" s="42">
        <v>8166.96</v>
      </c>
      <c r="AA69" s="42">
        <f>SUM(Y69:Z69)</f>
        <v>18308.5</v>
      </c>
      <c r="AB69" s="42">
        <v>13455.82</v>
      </c>
      <c r="AC69" s="42">
        <v>9606.78</v>
      </c>
      <c r="AD69" s="42">
        <v>23062.6</v>
      </c>
      <c r="AE69" s="64">
        <v>10970.11</v>
      </c>
      <c r="AF69" s="42">
        <v>8754.88</v>
      </c>
      <c r="AG69" s="42">
        <v>19724.99</v>
      </c>
      <c r="AH69" s="64">
        <v>11048.75</v>
      </c>
      <c r="AI69" s="42">
        <v>8801.8</v>
      </c>
      <c r="AJ69" s="42">
        <f>SUM(AH69:AI69)</f>
        <v>19850.55</v>
      </c>
      <c r="AK69" s="64">
        <v>11057.18</v>
      </c>
      <c r="AL69" s="42">
        <v>8806.54</v>
      </c>
      <c r="AM69" s="42">
        <v>19863.72</v>
      </c>
      <c r="AN69" s="64">
        <v>11057.18</v>
      </c>
      <c r="AO69" s="42">
        <v>8806.54</v>
      </c>
      <c r="AP69" s="42">
        <v>19863.72</v>
      </c>
      <c r="AQ69" s="15" t="s">
        <v>578</v>
      </c>
    </row>
    <row r="70" spans="1:43" ht="36">
      <c r="A70" s="62" t="s">
        <v>88</v>
      </c>
      <c r="B70" s="63" t="s">
        <v>26</v>
      </c>
      <c r="C70" s="63" t="s">
        <v>35</v>
      </c>
      <c r="D70" s="13" t="s">
        <v>111</v>
      </c>
      <c r="E70" s="61">
        <v>41431</v>
      </c>
      <c r="F70" s="63" t="s">
        <v>89</v>
      </c>
      <c r="G70" s="42">
        <v>15941.46</v>
      </c>
      <c r="H70" s="42">
        <v>7667.95</v>
      </c>
      <c r="I70" s="42">
        <v>23609.41</v>
      </c>
      <c r="J70" s="42">
        <v>26522.46</v>
      </c>
      <c r="K70" s="42">
        <v>9291.48</v>
      </c>
      <c r="L70" s="42">
        <f>SUM(J70:K70)</f>
        <v>35813.94</v>
      </c>
      <c r="M70" s="42">
        <v>15941.46</v>
      </c>
      <c r="N70" s="42">
        <v>8810.23</v>
      </c>
      <c r="O70" s="42">
        <f>SUM(M70:N70)</f>
        <v>24751.69</v>
      </c>
      <c r="P70" s="42">
        <v>4782.56</v>
      </c>
      <c r="Q70" s="42">
        <v>1797.52</v>
      </c>
      <c r="R70" s="42">
        <f>SUM(P70:Q70)</f>
        <v>6580.08</v>
      </c>
      <c r="S70" s="42" t="s">
        <v>141</v>
      </c>
      <c r="T70" s="42" t="s">
        <v>141</v>
      </c>
      <c r="U70" s="42" t="s">
        <v>141</v>
      </c>
      <c r="V70" s="42" t="s">
        <v>141</v>
      </c>
      <c r="W70" s="42" t="s">
        <v>141</v>
      </c>
      <c r="X70" s="42" t="s">
        <v>141</v>
      </c>
      <c r="Y70" s="42" t="s">
        <v>141</v>
      </c>
      <c r="Z70" s="42" t="s">
        <v>141</v>
      </c>
      <c r="AA70" s="42" t="s">
        <v>141</v>
      </c>
      <c r="AB70" s="42" t="s">
        <v>141</v>
      </c>
      <c r="AC70" s="42" t="s">
        <v>141</v>
      </c>
      <c r="AD70" s="42" t="s">
        <v>141</v>
      </c>
      <c r="AE70" s="64" t="s">
        <v>141</v>
      </c>
      <c r="AF70" s="42" t="s">
        <v>141</v>
      </c>
      <c r="AG70" s="42" t="s">
        <v>141</v>
      </c>
      <c r="AH70" s="64" t="s">
        <v>141</v>
      </c>
      <c r="AI70" s="42" t="s">
        <v>141</v>
      </c>
      <c r="AJ70" s="42" t="s">
        <v>141</v>
      </c>
      <c r="AK70" s="64" t="s">
        <v>141</v>
      </c>
      <c r="AL70" s="42" t="s">
        <v>141</v>
      </c>
      <c r="AM70" s="42" t="s">
        <v>141</v>
      </c>
      <c r="AN70" s="64" t="s">
        <v>141</v>
      </c>
      <c r="AO70" s="42" t="s">
        <v>141</v>
      </c>
      <c r="AP70" s="42" t="s">
        <v>141</v>
      </c>
      <c r="AQ70" s="15" t="s">
        <v>606</v>
      </c>
    </row>
  </sheetData>
  <sheetProtection/>
  <mergeCells count="20">
    <mergeCell ref="AH3:AJ3"/>
    <mergeCell ref="A3:A4"/>
    <mergeCell ref="B3:B4"/>
    <mergeCell ref="C3:C4"/>
    <mergeCell ref="D3:D4"/>
    <mergeCell ref="S3:U3"/>
    <mergeCell ref="V3:X3"/>
    <mergeCell ref="E3:E4"/>
    <mergeCell ref="F3:F4"/>
    <mergeCell ref="G3:I3"/>
    <mergeCell ref="A2:AQ2"/>
    <mergeCell ref="Y3:AA3"/>
    <mergeCell ref="AB3:AD3"/>
    <mergeCell ref="AE3:AG3"/>
    <mergeCell ref="M3:O3"/>
    <mergeCell ref="P3:R3"/>
    <mergeCell ref="J3:L3"/>
    <mergeCell ref="AK3:AM3"/>
    <mergeCell ref="AN3:AP3"/>
    <mergeCell ref="AQ3:AQ4"/>
  </mergeCells>
  <printOptions/>
  <pageMargins left="0.787401575" right="0.787401575" top="0.984251969" bottom="0.984251969" header="0.492125985" footer="0.492125985"/>
  <pageSetup horizontalDpi="600" verticalDpi="600" orientation="portrait" paperSize="9" scale="60" r:id="rId2"/>
  <colBreaks count="6" manualBreakCount="6">
    <brk id="6" max="65535" man="1"/>
    <brk id="12" max="65535" man="1"/>
    <brk id="18" max="65535" man="1"/>
    <brk id="24" max="65535" man="1"/>
    <brk id="30" max="65535" man="1"/>
    <brk id="36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2:AQ48"/>
  <sheetViews>
    <sheetView showGridLines="0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3" sqref="A3:A4"/>
    </sheetView>
  </sheetViews>
  <sheetFormatPr defaultColWidth="9.140625" defaultRowHeight="12.75"/>
  <cols>
    <col min="1" max="1" width="31.140625" style="10" bestFit="1" customWidth="1"/>
    <col min="2" max="2" width="12.421875" style="10" bestFit="1" customWidth="1"/>
    <col min="3" max="3" width="9.140625" style="10" customWidth="1"/>
    <col min="4" max="4" width="15.8515625" style="10" customWidth="1"/>
    <col min="5" max="5" width="13.8515625" style="10" customWidth="1"/>
    <col min="6" max="6" width="15.00390625" style="10" customWidth="1"/>
    <col min="7" max="7" width="12.00390625" style="10" bestFit="1" customWidth="1"/>
    <col min="8" max="8" width="11.57421875" style="10" bestFit="1" customWidth="1"/>
    <col min="9" max="10" width="12.00390625" style="10" bestFit="1" customWidth="1"/>
    <col min="11" max="11" width="11.421875" style="10" bestFit="1" customWidth="1"/>
    <col min="12" max="12" width="12.57421875" style="10" bestFit="1" customWidth="1"/>
    <col min="13" max="13" width="12.00390625" style="10" bestFit="1" customWidth="1"/>
    <col min="14" max="14" width="11.28125" style="10" bestFit="1" customWidth="1"/>
    <col min="15" max="15" width="12.00390625" style="10" bestFit="1" customWidth="1"/>
    <col min="16" max="18" width="12.28125" style="10" bestFit="1" customWidth="1"/>
    <col min="19" max="19" width="12.00390625" style="10" bestFit="1" customWidth="1"/>
    <col min="20" max="20" width="11.00390625" style="10" bestFit="1" customWidth="1"/>
    <col min="21" max="22" width="12.00390625" style="10" bestFit="1" customWidth="1"/>
    <col min="23" max="23" width="11.00390625" style="10" bestFit="1" customWidth="1"/>
    <col min="24" max="25" width="12.00390625" style="10" bestFit="1" customWidth="1"/>
    <col min="26" max="26" width="11.00390625" style="10" bestFit="1" customWidth="1"/>
    <col min="27" max="28" width="12.00390625" style="10" bestFit="1" customWidth="1"/>
    <col min="29" max="29" width="11.00390625" style="10" bestFit="1" customWidth="1"/>
    <col min="30" max="31" width="12.00390625" style="10" bestFit="1" customWidth="1"/>
    <col min="32" max="32" width="11.00390625" style="10" bestFit="1" customWidth="1"/>
    <col min="33" max="34" width="12.00390625" style="10" bestFit="1" customWidth="1"/>
    <col min="35" max="35" width="11.00390625" style="10" bestFit="1" customWidth="1"/>
    <col min="36" max="36" width="12.00390625" style="10" bestFit="1" customWidth="1"/>
    <col min="37" max="37" width="12.140625" style="10" customWidth="1"/>
    <col min="38" max="38" width="10.28125" style="10" bestFit="1" customWidth="1"/>
    <col min="39" max="39" width="13.8515625" style="10" customWidth="1"/>
    <col min="40" max="40" width="13.57421875" style="10" customWidth="1"/>
    <col min="41" max="41" width="11.28125" style="10" bestFit="1" customWidth="1"/>
    <col min="42" max="42" width="13.8515625" style="10" customWidth="1"/>
    <col min="43" max="43" width="39.8515625" style="10" bestFit="1" customWidth="1"/>
    <col min="44" max="16384" width="9.140625" style="10" customWidth="1"/>
  </cols>
  <sheetData>
    <row r="1" ht="74.25" customHeight="1"/>
    <row r="2" spans="1:43" ht="13.5" thickBot="1">
      <c r="A2" s="407" t="s">
        <v>515</v>
      </c>
      <c r="B2" s="407"/>
      <c r="C2" s="407"/>
      <c r="D2" s="407"/>
      <c r="E2" s="407"/>
      <c r="F2" s="407"/>
      <c r="G2" s="407"/>
      <c r="H2" s="407"/>
      <c r="I2" s="407"/>
      <c r="J2" s="407"/>
      <c r="K2" s="407"/>
      <c r="L2" s="407"/>
      <c r="M2" s="407"/>
      <c r="N2" s="407"/>
      <c r="O2" s="407"/>
      <c r="P2" s="407"/>
      <c r="Q2" s="407"/>
      <c r="R2" s="407"/>
      <c r="S2" s="407"/>
      <c r="T2" s="407"/>
      <c r="U2" s="407"/>
      <c r="V2" s="407"/>
      <c r="W2" s="407"/>
      <c r="X2" s="407"/>
      <c r="Y2" s="407"/>
      <c r="Z2" s="407"/>
      <c r="AA2" s="407"/>
      <c r="AB2" s="407"/>
      <c r="AC2" s="407"/>
      <c r="AD2" s="407"/>
      <c r="AE2" s="407"/>
      <c r="AF2" s="407"/>
      <c r="AG2" s="407"/>
      <c r="AH2" s="407"/>
      <c r="AI2" s="407"/>
      <c r="AJ2" s="407"/>
      <c r="AK2" s="407"/>
      <c r="AL2" s="407"/>
      <c r="AM2" s="407"/>
      <c r="AN2" s="407"/>
      <c r="AO2" s="407"/>
      <c r="AP2" s="407"/>
      <c r="AQ2" s="407"/>
    </row>
    <row r="3" spans="1:43" ht="12.75" customHeight="1">
      <c r="A3" s="401" t="s">
        <v>0</v>
      </c>
      <c r="B3" s="397" t="s">
        <v>1</v>
      </c>
      <c r="C3" s="397" t="s">
        <v>2</v>
      </c>
      <c r="D3" s="397" t="s">
        <v>3</v>
      </c>
      <c r="E3" s="397" t="s">
        <v>81</v>
      </c>
      <c r="F3" s="397" t="s">
        <v>5</v>
      </c>
      <c r="G3" s="403" t="s">
        <v>114</v>
      </c>
      <c r="H3" s="403"/>
      <c r="I3" s="403"/>
      <c r="J3" s="397" t="s">
        <v>115</v>
      </c>
      <c r="K3" s="397"/>
      <c r="L3" s="397"/>
      <c r="M3" s="403" t="s">
        <v>116</v>
      </c>
      <c r="N3" s="403"/>
      <c r="O3" s="403"/>
      <c r="P3" s="403" t="s">
        <v>117</v>
      </c>
      <c r="Q3" s="403"/>
      <c r="R3" s="403"/>
      <c r="S3" s="403" t="s">
        <v>118</v>
      </c>
      <c r="T3" s="403"/>
      <c r="U3" s="403"/>
      <c r="V3" s="403" t="s">
        <v>119</v>
      </c>
      <c r="W3" s="403"/>
      <c r="X3" s="403"/>
      <c r="Y3" s="403" t="s">
        <v>142</v>
      </c>
      <c r="Z3" s="403"/>
      <c r="AA3" s="403"/>
      <c r="AB3" s="403" t="s">
        <v>120</v>
      </c>
      <c r="AC3" s="403"/>
      <c r="AD3" s="403"/>
      <c r="AE3" s="403" t="s">
        <v>121</v>
      </c>
      <c r="AF3" s="403"/>
      <c r="AG3" s="403"/>
      <c r="AH3" s="404" t="s">
        <v>122</v>
      </c>
      <c r="AI3" s="405"/>
      <c r="AJ3" s="406"/>
      <c r="AK3" s="403" t="s">
        <v>123</v>
      </c>
      <c r="AL3" s="403"/>
      <c r="AM3" s="403"/>
      <c r="AN3" s="403" t="s">
        <v>124</v>
      </c>
      <c r="AO3" s="403"/>
      <c r="AP3" s="403"/>
      <c r="AQ3" s="399" t="s">
        <v>437</v>
      </c>
    </row>
    <row r="4" spans="1:43" ht="36.75" thickBot="1">
      <c r="A4" s="402"/>
      <c r="B4" s="398"/>
      <c r="C4" s="398"/>
      <c r="D4" s="398"/>
      <c r="E4" s="398"/>
      <c r="F4" s="398"/>
      <c r="G4" s="12" t="s">
        <v>377</v>
      </c>
      <c r="H4" s="11" t="s">
        <v>125</v>
      </c>
      <c r="I4" s="11" t="s">
        <v>140</v>
      </c>
      <c r="J4" s="12" t="s">
        <v>377</v>
      </c>
      <c r="K4" s="11" t="s">
        <v>125</v>
      </c>
      <c r="L4" s="11" t="s">
        <v>140</v>
      </c>
      <c r="M4" s="12" t="s">
        <v>377</v>
      </c>
      <c r="N4" s="11" t="s">
        <v>125</v>
      </c>
      <c r="O4" s="11" t="s">
        <v>140</v>
      </c>
      <c r="P4" s="12" t="s">
        <v>377</v>
      </c>
      <c r="Q4" s="11" t="s">
        <v>125</v>
      </c>
      <c r="R4" s="11" t="s">
        <v>140</v>
      </c>
      <c r="S4" s="12" t="s">
        <v>377</v>
      </c>
      <c r="T4" s="11" t="s">
        <v>125</v>
      </c>
      <c r="U4" s="11" t="s">
        <v>140</v>
      </c>
      <c r="V4" s="12" t="s">
        <v>377</v>
      </c>
      <c r="W4" s="11" t="s">
        <v>125</v>
      </c>
      <c r="X4" s="11" t="s">
        <v>140</v>
      </c>
      <c r="Y4" s="12" t="s">
        <v>377</v>
      </c>
      <c r="Z4" s="11" t="s">
        <v>125</v>
      </c>
      <c r="AA4" s="11" t="s">
        <v>140</v>
      </c>
      <c r="AB4" s="22" t="s">
        <v>377</v>
      </c>
      <c r="AC4" s="11" t="s">
        <v>125</v>
      </c>
      <c r="AD4" s="11" t="s">
        <v>140</v>
      </c>
      <c r="AE4" s="12" t="s">
        <v>377</v>
      </c>
      <c r="AF4" s="11" t="s">
        <v>125</v>
      </c>
      <c r="AG4" s="11" t="s">
        <v>140</v>
      </c>
      <c r="AH4" s="12" t="s">
        <v>377</v>
      </c>
      <c r="AI4" s="11" t="s">
        <v>125</v>
      </c>
      <c r="AJ4" s="11" t="s">
        <v>140</v>
      </c>
      <c r="AK4" s="12" t="s">
        <v>377</v>
      </c>
      <c r="AL4" s="11" t="s">
        <v>125</v>
      </c>
      <c r="AM4" s="11" t="s">
        <v>140</v>
      </c>
      <c r="AN4" s="12" t="s">
        <v>377</v>
      </c>
      <c r="AO4" s="11" t="s">
        <v>125</v>
      </c>
      <c r="AP4" s="11" t="s">
        <v>140</v>
      </c>
      <c r="AQ4" s="400"/>
    </row>
    <row r="5" spans="1:43" s="3" customFormat="1" ht="12.75">
      <c r="A5" s="23" t="s">
        <v>231</v>
      </c>
      <c r="B5" s="24" t="s">
        <v>127</v>
      </c>
      <c r="C5" s="24" t="s">
        <v>4</v>
      </c>
      <c r="D5" s="24" t="s">
        <v>232</v>
      </c>
      <c r="E5" s="25">
        <v>40323</v>
      </c>
      <c r="F5" s="24" t="s">
        <v>233</v>
      </c>
      <c r="G5" s="26">
        <v>2117.13</v>
      </c>
      <c r="H5" s="26">
        <v>300.87</v>
      </c>
      <c r="I5" s="26">
        <v>2418</v>
      </c>
      <c r="J5" s="26">
        <v>2117.13</v>
      </c>
      <c r="K5" s="26">
        <v>300.87</v>
      </c>
      <c r="L5" s="26">
        <v>2418</v>
      </c>
      <c r="M5" s="26">
        <v>2117.13</v>
      </c>
      <c r="N5" s="26">
        <v>300.87</v>
      </c>
      <c r="O5" s="26">
        <v>2418</v>
      </c>
      <c r="P5" s="26">
        <v>2117.13</v>
      </c>
      <c r="Q5" s="26">
        <v>300.87</v>
      </c>
      <c r="R5" s="26">
        <v>2418</v>
      </c>
      <c r="S5" s="26">
        <v>2117.13</v>
      </c>
      <c r="T5" s="26">
        <v>300.87</v>
      </c>
      <c r="U5" s="26">
        <v>2418</v>
      </c>
      <c r="V5" s="26">
        <v>2117.13</v>
      </c>
      <c r="W5" s="26">
        <v>973.94</v>
      </c>
      <c r="X5" s="26">
        <f>SUM(V5:W5)</f>
        <v>3091.07</v>
      </c>
      <c r="Y5" s="26">
        <v>2117.13</v>
      </c>
      <c r="Z5" s="26">
        <v>458.22</v>
      </c>
      <c r="AA5" s="26">
        <f>SUM(Y5:Z5)</f>
        <v>2575.3500000000004</v>
      </c>
      <c r="AB5" s="27">
        <v>2117.13</v>
      </c>
      <c r="AC5" s="28">
        <v>458.22</v>
      </c>
      <c r="AD5" s="28">
        <f>SUM(AB5:AC5)</f>
        <v>2575.3500000000004</v>
      </c>
      <c r="AE5" s="27">
        <v>2117.13</v>
      </c>
      <c r="AF5" s="28">
        <v>458.22</v>
      </c>
      <c r="AG5" s="28">
        <f>SUM(AE5:AF5)</f>
        <v>2575.3500000000004</v>
      </c>
      <c r="AH5" s="27">
        <v>2117.13</v>
      </c>
      <c r="AI5" s="28">
        <v>458.22</v>
      </c>
      <c r="AJ5" s="28">
        <f>SUM(AH5:AI5)</f>
        <v>2575.3500000000004</v>
      </c>
      <c r="AK5" s="27">
        <v>2117.13</v>
      </c>
      <c r="AL5" s="28">
        <v>458.22</v>
      </c>
      <c r="AM5" s="28">
        <f>SUM(AK5:AL5)</f>
        <v>2575.3500000000004</v>
      </c>
      <c r="AN5" s="27">
        <v>2117.13</v>
      </c>
      <c r="AO5" s="28">
        <v>300.87</v>
      </c>
      <c r="AP5" s="29">
        <v>2418</v>
      </c>
      <c r="AQ5" s="30" t="s">
        <v>607</v>
      </c>
    </row>
    <row r="6" spans="1:43" s="3" customFormat="1" ht="24">
      <c r="A6" s="31" t="s">
        <v>147</v>
      </c>
      <c r="B6" s="32" t="s">
        <v>71</v>
      </c>
      <c r="C6" s="32" t="s">
        <v>6</v>
      </c>
      <c r="D6" s="32" t="s">
        <v>148</v>
      </c>
      <c r="E6" s="33">
        <v>41487</v>
      </c>
      <c r="F6" s="32" t="s">
        <v>149</v>
      </c>
      <c r="G6" s="34">
        <v>173.52</v>
      </c>
      <c r="H6" s="34">
        <v>53.95</v>
      </c>
      <c r="I6" s="34">
        <v>227.47</v>
      </c>
      <c r="J6" s="34">
        <v>1689.24</v>
      </c>
      <c r="K6" s="34">
        <v>484.72</v>
      </c>
      <c r="L6" s="34">
        <v>2173.96</v>
      </c>
      <c r="M6" s="34">
        <v>1860.53</v>
      </c>
      <c r="N6" s="34">
        <v>536.28</v>
      </c>
      <c r="O6" s="34">
        <v>2396.81</v>
      </c>
      <c r="P6" s="34">
        <v>1816.6</v>
      </c>
      <c r="Q6" s="34">
        <v>519.34</v>
      </c>
      <c r="R6" s="34">
        <v>2335.94</v>
      </c>
      <c r="S6" s="34">
        <v>1860.53</v>
      </c>
      <c r="T6" s="34">
        <v>536.28</v>
      </c>
      <c r="U6" s="34">
        <v>2396.81</v>
      </c>
      <c r="V6" s="34">
        <v>1816.6</v>
      </c>
      <c r="W6" s="34">
        <v>519.34</v>
      </c>
      <c r="X6" s="34">
        <v>2335.94</v>
      </c>
      <c r="Y6" s="34">
        <v>1860.53</v>
      </c>
      <c r="Z6" s="34">
        <v>536.28</v>
      </c>
      <c r="AA6" s="34">
        <v>2396.81</v>
      </c>
      <c r="AB6" s="34">
        <v>1816.6</v>
      </c>
      <c r="AC6" s="34">
        <v>519.34</v>
      </c>
      <c r="AD6" s="34">
        <v>2335.94</v>
      </c>
      <c r="AE6" s="34">
        <v>1860.53</v>
      </c>
      <c r="AF6" s="34">
        <v>536.28</v>
      </c>
      <c r="AG6" s="34">
        <v>2396.81</v>
      </c>
      <c r="AH6" s="35">
        <v>1860.53</v>
      </c>
      <c r="AI6" s="36">
        <v>536.28</v>
      </c>
      <c r="AJ6" s="36">
        <v>2396.81</v>
      </c>
      <c r="AK6" s="35">
        <v>1816.6</v>
      </c>
      <c r="AL6" s="36">
        <v>519.34</v>
      </c>
      <c r="AM6" s="36">
        <v>2335.94</v>
      </c>
      <c r="AN6" s="35">
        <v>1860.53</v>
      </c>
      <c r="AO6" s="36">
        <v>536.28</v>
      </c>
      <c r="AP6" s="37">
        <v>2396.81</v>
      </c>
      <c r="AQ6" s="16" t="s">
        <v>608</v>
      </c>
    </row>
    <row r="7" spans="1:43" s="3" customFormat="1" ht="36">
      <c r="A7" s="14" t="s">
        <v>423</v>
      </c>
      <c r="B7" s="13" t="s">
        <v>204</v>
      </c>
      <c r="C7" s="13" t="s">
        <v>14</v>
      </c>
      <c r="D7" s="13" t="s">
        <v>463</v>
      </c>
      <c r="E7" s="38">
        <v>41730</v>
      </c>
      <c r="F7" s="13" t="s">
        <v>424</v>
      </c>
      <c r="G7" s="39">
        <v>5073.69</v>
      </c>
      <c r="H7" s="39">
        <v>1234.35</v>
      </c>
      <c r="I7" s="39">
        <f>SUM(G7:H7)</f>
        <v>6308.039999999999</v>
      </c>
      <c r="J7" s="39">
        <v>321.86</v>
      </c>
      <c r="K7" s="39">
        <v>78.09</v>
      </c>
      <c r="L7" s="39">
        <v>399.95</v>
      </c>
      <c r="M7" s="39" t="s">
        <v>141</v>
      </c>
      <c r="N7" s="39" t="s">
        <v>141</v>
      </c>
      <c r="O7" s="39" t="s">
        <v>141</v>
      </c>
      <c r="P7" s="39" t="s">
        <v>141</v>
      </c>
      <c r="Q7" s="39" t="s">
        <v>141</v>
      </c>
      <c r="R7" s="39" t="s">
        <v>141</v>
      </c>
      <c r="S7" s="39" t="s">
        <v>141</v>
      </c>
      <c r="T7" s="39" t="s">
        <v>141</v>
      </c>
      <c r="U7" s="39" t="s">
        <v>141</v>
      </c>
      <c r="V7" s="39" t="s">
        <v>141</v>
      </c>
      <c r="W7" s="39" t="s">
        <v>141</v>
      </c>
      <c r="X7" s="39" t="s">
        <v>141</v>
      </c>
      <c r="Y7" s="39" t="s">
        <v>141</v>
      </c>
      <c r="Z7" s="39" t="s">
        <v>141</v>
      </c>
      <c r="AA7" s="39" t="s">
        <v>141</v>
      </c>
      <c r="AB7" s="39" t="s">
        <v>141</v>
      </c>
      <c r="AC7" s="39" t="s">
        <v>141</v>
      </c>
      <c r="AD7" s="39" t="s">
        <v>141</v>
      </c>
      <c r="AE7" s="39" t="s">
        <v>141</v>
      </c>
      <c r="AF7" s="39" t="s">
        <v>141</v>
      </c>
      <c r="AG7" s="39" t="s">
        <v>141</v>
      </c>
      <c r="AH7" s="39" t="s">
        <v>141</v>
      </c>
      <c r="AI7" s="39" t="s">
        <v>141</v>
      </c>
      <c r="AJ7" s="39" t="s">
        <v>141</v>
      </c>
      <c r="AK7" s="39" t="s">
        <v>141</v>
      </c>
      <c r="AL7" s="39" t="s">
        <v>141</v>
      </c>
      <c r="AM7" s="39" t="s">
        <v>141</v>
      </c>
      <c r="AN7" s="39" t="s">
        <v>141</v>
      </c>
      <c r="AO7" s="39" t="s">
        <v>141</v>
      </c>
      <c r="AP7" s="40" t="s">
        <v>141</v>
      </c>
      <c r="AQ7" s="16" t="s">
        <v>609</v>
      </c>
    </row>
    <row r="8" spans="1:43" s="3" customFormat="1" ht="24">
      <c r="A8" s="14" t="s">
        <v>238</v>
      </c>
      <c r="B8" s="13" t="s">
        <v>239</v>
      </c>
      <c r="C8" s="13" t="s">
        <v>14</v>
      </c>
      <c r="D8" s="13" t="s">
        <v>240</v>
      </c>
      <c r="E8" s="38">
        <v>41397</v>
      </c>
      <c r="F8" s="13" t="s">
        <v>241</v>
      </c>
      <c r="G8" s="39">
        <v>2739.3</v>
      </c>
      <c r="H8" s="39">
        <v>1058.59</v>
      </c>
      <c r="I8" s="39">
        <f>SUM(G8:H8)</f>
        <v>3797.8900000000003</v>
      </c>
      <c r="J8" s="39">
        <v>2739.3</v>
      </c>
      <c r="K8" s="39">
        <v>1085.99</v>
      </c>
      <c r="L8" s="39">
        <f>SUM(J8:K8)</f>
        <v>3825.29</v>
      </c>
      <c r="M8" s="39">
        <v>3709.18</v>
      </c>
      <c r="N8" s="39">
        <v>1142.34</v>
      </c>
      <c r="O8" s="39">
        <v>4851.52</v>
      </c>
      <c r="P8" s="39">
        <v>3803.01</v>
      </c>
      <c r="Q8" s="39">
        <v>1143.38</v>
      </c>
      <c r="R8" s="39">
        <v>4946.39</v>
      </c>
      <c r="S8" s="39">
        <v>3250.77</v>
      </c>
      <c r="T8" s="39">
        <v>1143.38</v>
      </c>
      <c r="U8" s="39">
        <v>4394.15</v>
      </c>
      <c r="V8" s="39">
        <v>3250.58</v>
      </c>
      <c r="W8" s="39">
        <v>1143.37</v>
      </c>
      <c r="X8" s="39">
        <v>4393.95</v>
      </c>
      <c r="Y8" s="39">
        <v>3260.5</v>
      </c>
      <c r="Z8" s="39">
        <v>1143.37</v>
      </c>
      <c r="AA8" s="39">
        <f>SUM(Y8:Z8)</f>
        <v>4403.87</v>
      </c>
      <c r="AB8" s="39">
        <v>3272.43</v>
      </c>
      <c r="AC8" s="39">
        <v>1143.37</v>
      </c>
      <c r="AD8" s="39">
        <f>SUM(AB8:AC8)</f>
        <v>4415.799999999999</v>
      </c>
      <c r="AE8" s="39">
        <v>3156.76</v>
      </c>
      <c r="AF8" s="39">
        <v>1259.04</v>
      </c>
      <c r="AG8" s="39">
        <v>4415.8</v>
      </c>
      <c r="AH8" s="39">
        <v>3156.76</v>
      </c>
      <c r="AI8" s="39">
        <v>1259.04</v>
      </c>
      <c r="AJ8" s="39">
        <v>4415.8</v>
      </c>
      <c r="AK8" s="39">
        <v>3272.43</v>
      </c>
      <c r="AL8" s="39">
        <v>1143.37</v>
      </c>
      <c r="AM8" s="39">
        <v>4415.8</v>
      </c>
      <c r="AN8" s="39">
        <v>3272.43</v>
      </c>
      <c r="AO8" s="39">
        <v>1143.37</v>
      </c>
      <c r="AP8" s="39">
        <v>4415.8</v>
      </c>
      <c r="AQ8" s="15" t="s">
        <v>610</v>
      </c>
    </row>
    <row r="9" spans="1:43" s="3" customFormat="1" ht="24">
      <c r="A9" s="14" t="s">
        <v>343</v>
      </c>
      <c r="B9" s="13" t="s">
        <v>57</v>
      </c>
      <c r="C9" s="13" t="s">
        <v>35</v>
      </c>
      <c r="D9" s="13" t="s">
        <v>98</v>
      </c>
      <c r="E9" s="38">
        <v>41541</v>
      </c>
      <c r="F9" s="13" t="s">
        <v>99</v>
      </c>
      <c r="G9" s="39">
        <v>29793.64</v>
      </c>
      <c r="H9" s="39">
        <v>3896.88</v>
      </c>
      <c r="I9" s="41">
        <v>33690.52</v>
      </c>
      <c r="J9" s="39">
        <v>27429.7</v>
      </c>
      <c r="K9" s="39">
        <v>3898.06</v>
      </c>
      <c r="L9" s="39">
        <v>31327.76</v>
      </c>
      <c r="M9" s="39">
        <v>27478.15</v>
      </c>
      <c r="N9" s="39">
        <v>3904.93</v>
      </c>
      <c r="O9" s="39">
        <v>31383.08</v>
      </c>
      <c r="P9" s="39">
        <v>30387.24</v>
      </c>
      <c r="Q9" s="39">
        <v>3973.85</v>
      </c>
      <c r="R9" s="39">
        <v>34361.09</v>
      </c>
      <c r="S9" s="39">
        <v>28116.14</v>
      </c>
      <c r="T9" s="39">
        <v>3995.6</v>
      </c>
      <c r="U9" s="39">
        <v>32111.74</v>
      </c>
      <c r="V9" s="39">
        <v>28321.45</v>
      </c>
      <c r="W9" s="39">
        <v>4024.78</v>
      </c>
      <c r="X9" s="39">
        <v>32346.23</v>
      </c>
      <c r="Y9" s="39">
        <v>30655.01</v>
      </c>
      <c r="Z9" s="39">
        <v>3996.67</v>
      </c>
      <c r="AA9" s="39">
        <v>34651.68</v>
      </c>
      <c r="AB9" s="39">
        <v>29323.45</v>
      </c>
      <c r="AC9" s="39">
        <v>4167.18</v>
      </c>
      <c r="AD9" s="39">
        <v>33490.63</v>
      </c>
      <c r="AE9" s="39">
        <v>29378.85</v>
      </c>
      <c r="AF9" s="39">
        <v>4175.05</v>
      </c>
      <c r="AG9" s="39">
        <v>33553.9</v>
      </c>
      <c r="AH9" s="39">
        <v>32168.12</v>
      </c>
      <c r="AI9" s="39">
        <v>4206.29</v>
      </c>
      <c r="AJ9" s="39">
        <v>36374.41</v>
      </c>
      <c r="AK9" s="39">
        <v>29607.8</v>
      </c>
      <c r="AL9" s="39">
        <v>4207.59</v>
      </c>
      <c r="AM9" s="39">
        <v>33815.39</v>
      </c>
      <c r="AN9" s="39">
        <v>29692.44</v>
      </c>
      <c r="AO9" s="39">
        <v>4219.61</v>
      </c>
      <c r="AP9" s="40">
        <v>33912.05</v>
      </c>
      <c r="AQ9" s="15" t="s">
        <v>611</v>
      </c>
    </row>
    <row r="10" spans="1:43" s="3" customFormat="1" ht="36">
      <c r="A10" s="14" t="s">
        <v>403</v>
      </c>
      <c r="B10" s="13" t="s">
        <v>404</v>
      </c>
      <c r="C10" s="13" t="s">
        <v>405</v>
      </c>
      <c r="D10" s="13" t="s">
        <v>406</v>
      </c>
      <c r="E10" s="38">
        <v>40513</v>
      </c>
      <c r="F10" s="39" t="s">
        <v>407</v>
      </c>
      <c r="G10" s="39">
        <v>7241.14</v>
      </c>
      <c r="H10" s="39">
        <v>3300.72</v>
      </c>
      <c r="I10" s="41">
        <v>10541.86</v>
      </c>
      <c r="J10" s="39">
        <v>7241.14</v>
      </c>
      <c r="K10" s="39">
        <v>3300.72</v>
      </c>
      <c r="L10" s="39">
        <v>10541.86</v>
      </c>
      <c r="M10" s="39">
        <v>7241.14</v>
      </c>
      <c r="N10" s="39">
        <v>3300.72</v>
      </c>
      <c r="O10" s="39">
        <v>10541.86</v>
      </c>
      <c r="P10" s="39">
        <v>7241.14</v>
      </c>
      <c r="Q10" s="39">
        <v>3300.72</v>
      </c>
      <c r="R10" s="39">
        <v>10541.86</v>
      </c>
      <c r="S10" s="39">
        <v>7241.14</v>
      </c>
      <c r="T10" s="39">
        <v>3300.72</v>
      </c>
      <c r="U10" s="39">
        <v>10541.86</v>
      </c>
      <c r="V10" s="39">
        <v>0</v>
      </c>
      <c r="W10" s="39">
        <v>3300.7</v>
      </c>
      <c r="X10" s="39">
        <v>3300.7</v>
      </c>
      <c r="Y10" s="39">
        <v>7324.7</v>
      </c>
      <c r="Z10" s="39">
        <v>3341</v>
      </c>
      <c r="AA10" s="39">
        <v>10665.7</v>
      </c>
      <c r="AB10" s="39">
        <v>8516.13</v>
      </c>
      <c r="AC10" s="39">
        <v>1651.69</v>
      </c>
      <c r="AD10" s="39">
        <v>10167.82</v>
      </c>
      <c r="AE10" s="39">
        <v>7324.7</v>
      </c>
      <c r="AF10" s="39">
        <v>3341</v>
      </c>
      <c r="AG10" s="39">
        <v>10665.7</v>
      </c>
      <c r="AH10" s="39">
        <v>7324.7</v>
      </c>
      <c r="AI10" s="39">
        <v>3341</v>
      </c>
      <c r="AJ10" s="39">
        <v>10665.7</v>
      </c>
      <c r="AK10" s="39">
        <v>7324.7</v>
      </c>
      <c r="AL10" s="39">
        <v>3341</v>
      </c>
      <c r="AM10" s="39">
        <v>10665.7</v>
      </c>
      <c r="AN10" s="39"/>
      <c r="AO10" s="39"/>
      <c r="AP10" s="40"/>
      <c r="AQ10" s="17" t="s">
        <v>612</v>
      </c>
    </row>
    <row r="11" spans="1:43" s="3" customFormat="1" ht="36">
      <c r="A11" s="14" t="s">
        <v>408</v>
      </c>
      <c r="B11" s="13" t="s">
        <v>204</v>
      </c>
      <c r="C11" s="13" t="s">
        <v>14</v>
      </c>
      <c r="D11" s="13" t="s">
        <v>463</v>
      </c>
      <c r="E11" s="38">
        <v>41730</v>
      </c>
      <c r="F11" s="13" t="s">
        <v>410</v>
      </c>
      <c r="G11" s="39">
        <v>3781.68</v>
      </c>
      <c r="H11" s="42">
        <v>903.6</v>
      </c>
      <c r="I11" s="42">
        <f>SUM(G11:H11)</f>
        <v>4685.28</v>
      </c>
      <c r="J11" s="39">
        <v>200.72</v>
      </c>
      <c r="K11" s="42">
        <v>47.08</v>
      </c>
      <c r="L11" s="42">
        <f>SUM(J11:K11)</f>
        <v>247.8</v>
      </c>
      <c r="M11" s="39" t="s">
        <v>141</v>
      </c>
      <c r="N11" s="42" t="s">
        <v>141</v>
      </c>
      <c r="O11" s="42" t="s">
        <v>141</v>
      </c>
      <c r="P11" s="39" t="s">
        <v>141</v>
      </c>
      <c r="Q11" s="42" t="s">
        <v>141</v>
      </c>
      <c r="R11" s="42" t="s">
        <v>141</v>
      </c>
      <c r="S11" s="39" t="s">
        <v>141</v>
      </c>
      <c r="T11" s="42" t="s">
        <v>141</v>
      </c>
      <c r="U11" s="42" t="s">
        <v>141</v>
      </c>
      <c r="V11" s="39" t="s">
        <v>141</v>
      </c>
      <c r="W11" s="42" t="s">
        <v>141</v>
      </c>
      <c r="X11" s="42" t="s">
        <v>141</v>
      </c>
      <c r="Y11" s="39" t="s">
        <v>141</v>
      </c>
      <c r="Z11" s="42" t="s">
        <v>141</v>
      </c>
      <c r="AA11" s="42" t="s">
        <v>141</v>
      </c>
      <c r="AB11" s="39" t="s">
        <v>141</v>
      </c>
      <c r="AC11" s="42" t="s">
        <v>141</v>
      </c>
      <c r="AD11" s="42" t="s">
        <v>141</v>
      </c>
      <c r="AE11" s="39" t="s">
        <v>141</v>
      </c>
      <c r="AF11" s="42" t="s">
        <v>141</v>
      </c>
      <c r="AG11" s="42" t="s">
        <v>141</v>
      </c>
      <c r="AH11" s="39" t="s">
        <v>141</v>
      </c>
      <c r="AI11" s="42" t="s">
        <v>141</v>
      </c>
      <c r="AJ11" s="42" t="s">
        <v>141</v>
      </c>
      <c r="AK11" s="39" t="s">
        <v>141</v>
      </c>
      <c r="AL11" s="42" t="s">
        <v>141</v>
      </c>
      <c r="AM11" s="42" t="s">
        <v>141</v>
      </c>
      <c r="AN11" s="39" t="s">
        <v>141</v>
      </c>
      <c r="AO11" s="42" t="s">
        <v>141</v>
      </c>
      <c r="AP11" s="43" t="s">
        <v>141</v>
      </c>
      <c r="AQ11" s="15" t="s">
        <v>613</v>
      </c>
    </row>
    <row r="12" spans="1:43" s="3" customFormat="1" ht="24">
      <c r="A12" s="14" t="s">
        <v>275</v>
      </c>
      <c r="B12" s="13" t="s">
        <v>276</v>
      </c>
      <c r="C12" s="13" t="s">
        <v>14</v>
      </c>
      <c r="D12" s="13" t="s">
        <v>277</v>
      </c>
      <c r="E12" s="38">
        <v>41689</v>
      </c>
      <c r="F12" s="13" t="s">
        <v>278</v>
      </c>
      <c r="G12" s="39">
        <v>3167.1</v>
      </c>
      <c r="H12" s="41">
        <v>792.01</v>
      </c>
      <c r="I12" s="41">
        <v>3959.11</v>
      </c>
      <c r="J12" s="39">
        <v>2107.09</v>
      </c>
      <c r="K12" s="41">
        <v>495.82</v>
      </c>
      <c r="L12" s="41">
        <v>2602.91</v>
      </c>
      <c r="M12" s="39">
        <v>2239.36</v>
      </c>
      <c r="N12" s="41">
        <v>531.24</v>
      </c>
      <c r="O12" s="41">
        <f>SUM(M12:N12)</f>
        <v>2770.6000000000004</v>
      </c>
      <c r="P12" s="39">
        <v>2352.92</v>
      </c>
      <c r="Q12" s="41">
        <v>557.01</v>
      </c>
      <c r="R12" s="41">
        <f>SUM(P12:Q12)</f>
        <v>2909.9300000000003</v>
      </c>
      <c r="S12" s="44">
        <v>2368.42</v>
      </c>
      <c r="T12" s="44">
        <v>557.01</v>
      </c>
      <c r="U12" s="44">
        <v>2925.43</v>
      </c>
      <c r="V12" s="44">
        <v>2352.92</v>
      </c>
      <c r="W12" s="44">
        <v>557.01</v>
      </c>
      <c r="X12" s="44">
        <f>SUM(V12:W12)</f>
        <v>2909.9300000000003</v>
      </c>
      <c r="Y12" s="44">
        <v>2470.89</v>
      </c>
      <c r="Z12" s="44">
        <v>575.09</v>
      </c>
      <c r="AA12" s="44">
        <v>3045.98</v>
      </c>
      <c r="AB12" s="44">
        <v>2420.79</v>
      </c>
      <c r="AC12" s="44">
        <v>575.09</v>
      </c>
      <c r="AD12" s="44">
        <v>2995.88</v>
      </c>
      <c r="AE12" s="44">
        <v>2404.09</v>
      </c>
      <c r="AF12" s="44">
        <v>575.09</v>
      </c>
      <c r="AG12" s="44">
        <f>SUM(AE12:AF12)</f>
        <v>2979.1800000000003</v>
      </c>
      <c r="AH12" s="44">
        <v>2420.79</v>
      </c>
      <c r="AI12" s="44">
        <v>575.09</v>
      </c>
      <c r="AJ12" s="44">
        <f>SUM(AH12:AI12)</f>
        <v>2995.88</v>
      </c>
      <c r="AK12" s="44">
        <v>4413.5</v>
      </c>
      <c r="AL12" s="44">
        <v>1064.93</v>
      </c>
      <c r="AM12" s="44">
        <f>SUM(AK12:AL12)</f>
        <v>5478.43</v>
      </c>
      <c r="AN12" s="44"/>
      <c r="AO12" s="44"/>
      <c r="AP12" s="44"/>
      <c r="AQ12" s="15" t="s">
        <v>594</v>
      </c>
    </row>
    <row r="13" spans="1:43" s="3" customFormat="1" ht="24">
      <c r="A13" s="14" t="s">
        <v>464</v>
      </c>
      <c r="B13" s="13" t="s">
        <v>276</v>
      </c>
      <c r="C13" s="13" t="s">
        <v>6</v>
      </c>
      <c r="D13" s="13" t="s">
        <v>465</v>
      </c>
      <c r="E13" s="38">
        <v>42457</v>
      </c>
      <c r="F13" s="13" t="s">
        <v>466</v>
      </c>
      <c r="G13" s="35" t="s">
        <v>141</v>
      </c>
      <c r="H13" s="45" t="s">
        <v>141</v>
      </c>
      <c r="I13" s="36" t="s">
        <v>141</v>
      </c>
      <c r="J13" s="35" t="s">
        <v>141</v>
      </c>
      <c r="K13" s="36" t="s">
        <v>141</v>
      </c>
      <c r="L13" s="36" t="s">
        <v>141</v>
      </c>
      <c r="M13" s="35" t="s">
        <v>141</v>
      </c>
      <c r="N13" s="36" t="s">
        <v>141</v>
      </c>
      <c r="O13" s="36" t="s">
        <v>141</v>
      </c>
      <c r="P13" s="35">
        <v>1860.3</v>
      </c>
      <c r="Q13" s="36">
        <v>553.4</v>
      </c>
      <c r="R13" s="36">
        <v>2413.7</v>
      </c>
      <c r="S13" s="34">
        <v>2542.3</v>
      </c>
      <c r="T13" s="34">
        <v>553.4</v>
      </c>
      <c r="U13" s="34">
        <v>3095.7</v>
      </c>
      <c r="V13" s="34">
        <v>2092.55</v>
      </c>
      <c r="W13" s="34">
        <v>553.4</v>
      </c>
      <c r="X13" s="34">
        <v>2645.95</v>
      </c>
      <c r="Y13" s="34">
        <v>2424.75</v>
      </c>
      <c r="Z13" s="34">
        <v>553.4</v>
      </c>
      <c r="AA13" s="34">
        <v>2978.15</v>
      </c>
      <c r="AB13" s="44">
        <v>2327.55</v>
      </c>
      <c r="AC13" s="44">
        <v>553.4</v>
      </c>
      <c r="AD13" s="44">
        <v>2880.95</v>
      </c>
      <c r="AE13" s="44">
        <v>2327.55</v>
      </c>
      <c r="AF13" s="44">
        <v>553.4</v>
      </c>
      <c r="AG13" s="44">
        <v>2880.95</v>
      </c>
      <c r="AH13" s="44">
        <v>2311.95</v>
      </c>
      <c r="AI13" s="44">
        <v>553.4</v>
      </c>
      <c r="AJ13" s="44">
        <v>2865.35</v>
      </c>
      <c r="AK13" s="44">
        <v>1816.8</v>
      </c>
      <c r="AL13" s="44">
        <v>553.4</v>
      </c>
      <c r="AM13" s="44">
        <v>2370.2</v>
      </c>
      <c r="AN13" s="44">
        <v>6250.76</v>
      </c>
      <c r="AO13" s="44">
        <v>1005.78</v>
      </c>
      <c r="AP13" s="46">
        <v>5244.98</v>
      </c>
      <c r="AQ13" s="15" t="s">
        <v>607</v>
      </c>
    </row>
    <row r="14" spans="1:43" s="3" customFormat="1" ht="12.75">
      <c r="A14" s="14" t="s">
        <v>61</v>
      </c>
      <c r="B14" s="13" t="s">
        <v>62</v>
      </c>
      <c r="C14" s="13" t="s">
        <v>63</v>
      </c>
      <c r="D14" s="13" t="s">
        <v>165</v>
      </c>
      <c r="E14" s="38">
        <v>40703</v>
      </c>
      <c r="F14" s="13" t="s">
        <v>379</v>
      </c>
      <c r="G14" s="34">
        <v>11104.29</v>
      </c>
      <c r="H14" s="44">
        <v>9157.16</v>
      </c>
      <c r="I14" s="34">
        <v>20261.45</v>
      </c>
      <c r="J14" s="34">
        <v>11104.29</v>
      </c>
      <c r="K14" s="34">
        <v>9139.78</v>
      </c>
      <c r="L14" s="34">
        <f aca="true" t="shared" si="0" ref="L14:L19">SUM(J14:K14)</f>
        <v>20244.07</v>
      </c>
      <c r="M14" s="34">
        <v>11104.29</v>
      </c>
      <c r="N14" s="34">
        <v>9161.58</v>
      </c>
      <c r="O14" s="34">
        <v>20265.87</v>
      </c>
      <c r="P14" s="34">
        <v>11104.29</v>
      </c>
      <c r="Q14" s="34">
        <v>8870.37</v>
      </c>
      <c r="R14" s="34">
        <v>19974.66</v>
      </c>
      <c r="S14" s="34">
        <v>11206.8</v>
      </c>
      <c r="T14" s="34">
        <v>9171.4</v>
      </c>
      <c r="U14" s="34">
        <v>20378.2</v>
      </c>
      <c r="V14" s="34">
        <v>11161.23</v>
      </c>
      <c r="W14" s="34">
        <v>9186.26</v>
      </c>
      <c r="X14" s="34">
        <f>SUM(V14:W14)</f>
        <v>20347.489999999998</v>
      </c>
      <c r="Y14" s="34">
        <v>11189.71</v>
      </c>
      <c r="Z14" s="34">
        <v>9286.17</v>
      </c>
      <c r="AA14" s="34">
        <v>20475.88</v>
      </c>
      <c r="AB14" s="44">
        <v>11727.02</v>
      </c>
      <c r="AC14" s="44">
        <v>9485.45</v>
      </c>
      <c r="AD14" s="44">
        <v>21212.47</v>
      </c>
      <c r="AE14" s="44">
        <v>11323.99</v>
      </c>
      <c r="AF14" s="44">
        <v>9530.5</v>
      </c>
      <c r="AG14" s="44">
        <v>20854.49</v>
      </c>
      <c r="AH14" s="44">
        <v>11550.48</v>
      </c>
      <c r="AI14" s="44">
        <v>9246.13</v>
      </c>
      <c r="AJ14" s="44">
        <v>20796.61</v>
      </c>
      <c r="AK14" s="44">
        <v>11550.48</v>
      </c>
      <c r="AL14" s="44">
        <v>9337.88</v>
      </c>
      <c r="AM14" s="44">
        <v>20888.36</v>
      </c>
      <c r="AN14" s="44">
        <v>12035.6</v>
      </c>
      <c r="AO14" s="44">
        <v>9575.95</v>
      </c>
      <c r="AP14" s="44">
        <v>21611.55</v>
      </c>
      <c r="AQ14" s="15" t="s">
        <v>607</v>
      </c>
    </row>
    <row r="15" spans="1:43" s="3" customFormat="1" ht="24">
      <c r="A15" s="14" t="s">
        <v>347</v>
      </c>
      <c r="B15" s="13" t="s">
        <v>348</v>
      </c>
      <c r="C15" s="13" t="s">
        <v>14</v>
      </c>
      <c r="D15" s="13" t="s">
        <v>349</v>
      </c>
      <c r="E15" s="38">
        <v>42005</v>
      </c>
      <c r="F15" s="47" t="s">
        <v>380</v>
      </c>
      <c r="G15" s="48">
        <v>6972.46</v>
      </c>
      <c r="H15" s="48">
        <v>1309.43</v>
      </c>
      <c r="I15" s="48">
        <f>SUM(G15:H15)</f>
        <v>8281.89</v>
      </c>
      <c r="J15" s="49">
        <v>5435.93</v>
      </c>
      <c r="K15" s="50">
        <v>1020.87</v>
      </c>
      <c r="L15" s="50">
        <f t="shared" si="0"/>
        <v>6456.8</v>
      </c>
      <c r="M15" s="49">
        <v>5317.73</v>
      </c>
      <c r="N15" s="50">
        <v>1083.22</v>
      </c>
      <c r="O15" s="50">
        <f>SUM(M15:N15)</f>
        <v>6400.95</v>
      </c>
      <c r="P15" s="49">
        <v>5317.73</v>
      </c>
      <c r="Q15" s="50">
        <v>1083.22</v>
      </c>
      <c r="R15" s="50">
        <f>SUM(P15:Q15)</f>
        <v>6400.95</v>
      </c>
      <c r="S15" s="49">
        <v>5840.47</v>
      </c>
      <c r="T15" s="50">
        <v>1189.7</v>
      </c>
      <c r="U15" s="50">
        <f>SUM(S15:T15)</f>
        <v>7030.17</v>
      </c>
      <c r="V15" s="49">
        <v>5840.47</v>
      </c>
      <c r="W15" s="50">
        <v>1190.17</v>
      </c>
      <c r="X15" s="50">
        <f>SUM(V15:W15)</f>
        <v>7030.64</v>
      </c>
      <c r="Y15" s="51">
        <v>8176.66</v>
      </c>
      <c r="Z15" s="51">
        <v>1665.59</v>
      </c>
      <c r="AA15" s="51">
        <f>SUM(Y15:Z15)</f>
        <v>9842.25</v>
      </c>
      <c r="AB15" s="51">
        <f>SUM(AB12:AB14)</f>
        <v>16475.36</v>
      </c>
      <c r="AC15" s="51">
        <f>SUM(AC12:AC14)</f>
        <v>10613.94</v>
      </c>
      <c r="AD15" s="51">
        <f>SUM(AD12:AD14)</f>
        <v>27089.300000000003</v>
      </c>
      <c r="AE15" s="44">
        <v>5911.16</v>
      </c>
      <c r="AF15" s="44">
        <v>1204.1</v>
      </c>
      <c r="AG15" s="44">
        <f>SUM(AE15:AF15)</f>
        <v>7115.26</v>
      </c>
      <c r="AH15" s="44">
        <v>5911.16</v>
      </c>
      <c r="AI15" s="44">
        <v>1204.1</v>
      </c>
      <c r="AJ15" s="44">
        <f>SUM(AH15:AI15)</f>
        <v>7115.26</v>
      </c>
      <c r="AK15" s="44">
        <v>5911.16</v>
      </c>
      <c r="AL15" s="44">
        <v>1204.1</v>
      </c>
      <c r="AM15" s="44">
        <f>SUM(AK15:AL15)</f>
        <v>7115.26</v>
      </c>
      <c r="AN15" s="44">
        <v>9566.13</v>
      </c>
      <c r="AO15" s="44">
        <v>1948.62</v>
      </c>
      <c r="AP15" s="44">
        <f>SUM(AN15:AO15)</f>
        <v>11514.75</v>
      </c>
      <c r="AQ15" s="15" t="s">
        <v>607</v>
      </c>
    </row>
    <row r="16" spans="1:43" s="3" customFormat="1" ht="24">
      <c r="A16" s="14" t="s">
        <v>303</v>
      </c>
      <c r="B16" s="13" t="s">
        <v>57</v>
      </c>
      <c r="C16" s="13" t="s">
        <v>12</v>
      </c>
      <c r="D16" s="13" t="s">
        <v>304</v>
      </c>
      <c r="E16" s="38">
        <v>41730</v>
      </c>
      <c r="F16" s="48" t="s">
        <v>305</v>
      </c>
      <c r="G16" s="48">
        <v>36834.11</v>
      </c>
      <c r="H16" s="48">
        <v>4324.43</v>
      </c>
      <c r="I16" s="48">
        <f>SUM(G16:H16)</f>
        <v>41158.54</v>
      </c>
      <c r="J16" s="49">
        <v>34471.26</v>
      </c>
      <c r="K16" s="50">
        <v>4325.6</v>
      </c>
      <c r="L16" s="50">
        <f t="shared" si="0"/>
        <v>38796.86</v>
      </c>
      <c r="M16" s="49"/>
      <c r="N16" s="50"/>
      <c r="O16" s="50"/>
      <c r="P16" s="49"/>
      <c r="Q16" s="50"/>
      <c r="R16" s="50"/>
      <c r="S16" s="49"/>
      <c r="T16" s="50"/>
      <c r="U16" s="50"/>
      <c r="V16" s="49"/>
      <c r="W16" s="50"/>
      <c r="X16" s="50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15" t="s">
        <v>614</v>
      </c>
    </row>
    <row r="17" spans="1:43" s="3" customFormat="1" ht="24">
      <c r="A17" s="52" t="s">
        <v>473</v>
      </c>
      <c r="B17" s="39" t="s">
        <v>474</v>
      </c>
      <c r="C17" s="39" t="s">
        <v>14</v>
      </c>
      <c r="D17" s="39" t="s">
        <v>475</v>
      </c>
      <c r="E17" s="39">
        <v>42425</v>
      </c>
      <c r="F17" s="42" t="s">
        <v>476</v>
      </c>
      <c r="G17" s="53" t="s">
        <v>141</v>
      </c>
      <c r="H17" s="42" t="s">
        <v>141</v>
      </c>
      <c r="I17" s="42" t="s">
        <v>141</v>
      </c>
      <c r="J17" s="39">
        <v>398.28</v>
      </c>
      <c r="K17" s="41">
        <v>91.76</v>
      </c>
      <c r="L17" s="41">
        <f t="shared" si="0"/>
        <v>490.03999999999996</v>
      </c>
      <c r="M17" s="39">
        <v>2844.87</v>
      </c>
      <c r="N17" s="41">
        <v>655.46</v>
      </c>
      <c r="O17" s="41">
        <v>3500.33</v>
      </c>
      <c r="P17" s="39">
        <v>2844.87</v>
      </c>
      <c r="Q17" s="41">
        <v>655.46</v>
      </c>
      <c r="R17" s="41">
        <v>3500.33</v>
      </c>
      <c r="S17" s="39">
        <v>2844.87</v>
      </c>
      <c r="T17" s="41">
        <v>655.46</v>
      </c>
      <c r="U17" s="41">
        <v>3500.33</v>
      </c>
      <c r="V17" s="39">
        <v>2844.87</v>
      </c>
      <c r="W17" s="41">
        <v>655.46</v>
      </c>
      <c r="X17" s="41">
        <v>3500.33</v>
      </c>
      <c r="Y17" s="44">
        <v>2939.7</v>
      </c>
      <c r="Z17" s="44">
        <v>677.31</v>
      </c>
      <c r="AA17" s="44">
        <v>3617.01</v>
      </c>
      <c r="AB17" s="44">
        <v>3062.31</v>
      </c>
      <c r="AC17" s="44">
        <v>705.55</v>
      </c>
      <c r="AD17" s="44">
        <f>SUM(AB17:AC17)</f>
        <v>3767.8599999999997</v>
      </c>
      <c r="AE17" s="44">
        <v>3062.31</v>
      </c>
      <c r="AF17" s="44">
        <v>705.55</v>
      </c>
      <c r="AG17" s="44">
        <f>SUM(AE17:AF17)</f>
        <v>3767.8599999999997</v>
      </c>
      <c r="AH17" s="44">
        <v>3062.31</v>
      </c>
      <c r="AI17" s="44">
        <v>705.55</v>
      </c>
      <c r="AJ17" s="44">
        <f>SUM(AH17:AI17)</f>
        <v>3767.8599999999997</v>
      </c>
      <c r="AK17" s="44">
        <v>3062.31</v>
      </c>
      <c r="AL17" s="44">
        <v>705.55</v>
      </c>
      <c r="AM17" s="44">
        <f>SUM(AK17:AL17)</f>
        <v>3767.8599999999997</v>
      </c>
      <c r="AN17" s="44">
        <v>6370.24</v>
      </c>
      <c r="AO17" s="44">
        <v>1467.7</v>
      </c>
      <c r="AP17" s="44">
        <f>SUM(AN17:AO17)</f>
        <v>7837.94</v>
      </c>
      <c r="AQ17" s="20" t="s">
        <v>607</v>
      </c>
    </row>
    <row r="18" spans="1:43" s="3" customFormat="1" ht="24">
      <c r="A18" s="14" t="s">
        <v>249</v>
      </c>
      <c r="B18" s="13" t="s">
        <v>26</v>
      </c>
      <c r="C18" s="13" t="s">
        <v>37</v>
      </c>
      <c r="D18" s="13" t="s">
        <v>250</v>
      </c>
      <c r="E18" s="38">
        <v>41465</v>
      </c>
      <c r="F18" s="47" t="s">
        <v>381</v>
      </c>
      <c r="G18" s="42">
        <v>16900.81</v>
      </c>
      <c r="H18" s="39">
        <v>6866.57</v>
      </c>
      <c r="I18" s="39">
        <f>SUM(G18:H18)</f>
        <v>23767.38</v>
      </c>
      <c r="J18" s="42">
        <v>26315.81</v>
      </c>
      <c r="K18" s="39">
        <v>8272.55</v>
      </c>
      <c r="L18" s="39">
        <f t="shared" si="0"/>
        <v>34588.36</v>
      </c>
      <c r="M18" s="42">
        <v>16900.81</v>
      </c>
      <c r="N18" s="39">
        <v>7246.81</v>
      </c>
      <c r="O18" s="39">
        <f>SUM(M18:N18)</f>
        <v>24147.620000000003</v>
      </c>
      <c r="P18" s="42">
        <v>16900.81</v>
      </c>
      <c r="Q18" s="39">
        <v>6596.81</v>
      </c>
      <c r="R18" s="39">
        <f>SUM(P18:Q18)</f>
        <v>23497.620000000003</v>
      </c>
      <c r="S18" s="42">
        <v>16900.81</v>
      </c>
      <c r="T18" s="39">
        <v>6823.91</v>
      </c>
      <c r="U18" s="39">
        <f>SUM(S18:T18)</f>
        <v>23724.72</v>
      </c>
      <c r="V18" s="42">
        <v>16900.86</v>
      </c>
      <c r="W18" s="39">
        <v>6823.93</v>
      </c>
      <c r="X18" s="39">
        <f>SUM(V18:W18)</f>
        <v>23724.79</v>
      </c>
      <c r="Y18" s="42">
        <v>16900.86</v>
      </c>
      <c r="Z18" s="39">
        <v>6823.93</v>
      </c>
      <c r="AA18" s="39">
        <f>SUM(Y18:Z18)</f>
        <v>23724.79</v>
      </c>
      <c r="AB18" s="42">
        <v>17643.46</v>
      </c>
      <c r="AC18" s="39">
        <v>7089.78</v>
      </c>
      <c r="AD18" s="39">
        <f>SUM(AB18:AC18)</f>
        <v>24733.239999999998</v>
      </c>
      <c r="AE18" s="39">
        <v>17272.14</v>
      </c>
      <c r="AF18" s="42">
        <v>7028.41</v>
      </c>
      <c r="AG18" s="39">
        <f>SUM(AE18:AF18)</f>
        <v>24300.55</v>
      </c>
      <c r="AH18" s="39">
        <v>23651.97</v>
      </c>
      <c r="AI18" s="42">
        <v>8023.03</v>
      </c>
      <c r="AJ18" s="39">
        <f>SUM(AH18:AI18)</f>
        <v>31675</v>
      </c>
      <c r="AK18" s="42">
        <v>20519.94</v>
      </c>
      <c r="AL18" s="39">
        <v>8103.08</v>
      </c>
      <c r="AM18" s="39">
        <f>SUM(AK18:AL18)</f>
        <v>28623.019999999997</v>
      </c>
      <c r="AN18" s="42">
        <v>18887.07</v>
      </c>
      <c r="AO18" s="39">
        <v>9058.47</v>
      </c>
      <c r="AP18" s="40">
        <f>SUM(AN18:AO18)</f>
        <v>27945.54</v>
      </c>
      <c r="AQ18" s="15" t="s">
        <v>615</v>
      </c>
    </row>
    <row r="19" spans="1:43" s="3" customFormat="1" ht="24">
      <c r="A19" s="14" t="s">
        <v>188</v>
      </c>
      <c r="B19" s="13" t="s">
        <v>350</v>
      </c>
      <c r="C19" s="13" t="s">
        <v>30</v>
      </c>
      <c r="D19" s="13" t="s">
        <v>190</v>
      </c>
      <c r="E19" s="38">
        <v>41515</v>
      </c>
      <c r="F19" s="39" t="s">
        <v>191</v>
      </c>
      <c r="G19" s="34">
        <v>11650.26</v>
      </c>
      <c r="H19" s="34">
        <v>11314</v>
      </c>
      <c r="I19" s="34">
        <v>22964.26</v>
      </c>
      <c r="J19" s="34">
        <v>11650.26</v>
      </c>
      <c r="K19" s="34">
        <v>10602.96</v>
      </c>
      <c r="L19" s="34">
        <f t="shared" si="0"/>
        <v>22253.22</v>
      </c>
      <c r="M19" s="34">
        <v>9708.61</v>
      </c>
      <c r="N19" s="34">
        <v>10115.4</v>
      </c>
      <c r="O19" s="34">
        <f>SUM(M19:N19)</f>
        <v>19824.010000000002</v>
      </c>
      <c r="P19" s="34">
        <v>11803.67</v>
      </c>
      <c r="Q19" s="34">
        <v>11195.09</v>
      </c>
      <c r="R19" s="34">
        <v>22998.76</v>
      </c>
      <c r="S19" s="34">
        <v>12937.67</v>
      </c>
      <c r="T19" s="34">
        <v>9907.58</v>
      </c>
      <c r="U19" s="34">
        <v>22845.25</v>
      </c>
      <c r="V19" s="34">
        <v>12506.42</v>
      </c>
      <c r="W19" s="34">
        <v>9477.33</v>
      </c>
      <c r="X19" s="34">
        <v>22083.75</v>
      </c>
      <c r="Y19" s="34" t="s">
        <v>141</v>
      </c>
      <c r="Z19" s="34" t="s">
        <v>141</v>
      </c>
      <c r="AA19" s="34" t="s">
        <v>141</v>
      </c>
      <c r="AB19" s="42" t="s">
        <v>141</v>
      </c>
      <c r="AC19" s="39" t="s">
        <v>141</v>
      </c>
      <c r="AD19" s="39" t="s">
        <v>141</v>
      </c>
      <c r="AE19" s="39" t="s">
        <v>141</v>
      </c>
      <c r="AF19" s="53" t="s">
        <v>141</v>
      </c>
      <c r="AG19" s="39" t="s">
        <v>141</v>
      </c>
      <c r="AH19" s="39" t="s">
        <v>141</v>
      </c>
      <c r="AI19" s="53" t="s">
        <v>141</v>
      </c>
      <c r="AJ19" s="39" t="s">
        <v>141</v>
      </c>
      <c r="AK19" s="42" t="s">
        <v>141</v>
      </c>
      <c r="AL19" s="39" t="s">
        <v>141</v>
      </c>
      <c r="AM19" s="39" t="s">
        <v>141</v>
      </c>
      <c r="AN19" s="42" t="s">
        <v>141</v>
      </c>
      <c r="AO19" s="39" t="s">
        <v>141</v>
      </c>
      <c r="AP19" s="39" t="s">
        <v>141</v>
      </c>
      <c r="AQ19" s="15" t="s">
        <v>616</v>
      </c>
    </row>
    <row r="20" spans="1:43" s="3" customFormat="1" ht="24">
      <c r="A20" s="14" t="s">
        <v>311</v>
      </c>
      <c r="B20" s="13" t="s">
        <v>57</v>
      </c>
      <c r="C20" s="13" t="s">
        <v>35</v>
      </c>
      <c r="D20" s="54" t="s">
        <v>312</v>
      </c>
      <c r="E20" s="38">
        <v>41852</v>
      </c>
      <c r="F20" s="47" t="s">
        <v>313</v>
      </c>
      <c r="G20" s="42">
        <v>29191.94</v>
      </c>
      <c r="H20" s="39">
        <v>2979.97</v>
      </c>
      <c r="I20" s="39">
        <f>SUM(G20:H20)</f>
        <v>32171.91</v>
      </c>
      <c r="J20" s="42">
        <v>26828</v>
      </c>
      <c r="K20" s="39">
        <v>2980.89</v>
      </c>
      <c r="L20" s="39">
        <v>29808.89</v>
      </c>
      <c r="M20" s="42">
        <v>26876.45</v>
      </c>
      <c r="N20" s="39">
        <v>2986.26</v>
      </c>
      <c r="O20" s="39">
        <f>SUM(M20:N20)</f>
        <v>29862.71</v>
      </c>
      <c r="P20" s="42">
        <v>29785.54</v>
      </c>
      <c r="Q20" s="39">
        <v>3040.15</v>
      </c>
      <c r="R20" s="39">
        <v>32825.69</v>
      </c>
      <c r="S20" s="42">
        <v>27514.44</v>
      </c>
      <c r="T20" s="39">
        <v>3057.15</v>
      </c>
      <c r="U20" s="39">
        <f>SUM(S20:T20)</f>
        <v>30571.59</v>
      </c>
      <c r="V20" s="42">
        <v>27719.75</v>
      </c>
      <c r="W20" s="39">
        <v>3079.97</v>
      </c>
      <c r="X20" s="39">
        <f>SUM(V20:W20)</f>
        <v>30799.72</v>
      </c>
      <c r="Y20" s="42">
        <v>30053.31</v>
      </c>
      <c r="Z20" s="39">
        <v>3057.99</v>
      </c>
      <c r="AA20" s="39">
        <v>33111.3</v>
      </c>
      <c r="AB20" s="42">
        <v>27518.35</v>
      </c>
      <c r="AC20" s="39">
        <v>3057.59</v>
      </c>
      <c r="AD20" s="53">
        <v>30575.94</v>
      </c>
      <c r="AE20" s="42">
        <v>27573.75</v>
      </c>
      <c r="AF20" s="39">
        <v>3063.74</v>
      </c>
      <c r="AG20" s="39">
        <v>30637.49</v>
      </c>
      <c r="AH20" s="42">
        <v>8740.47</v>
      </c>
      <c r="AI20" s="39">
        <v>971.16</v>
      </c>
      <c r="AJ20" s="39">
        <v>9711.63</v>
      </c>
      <c r="AK20" s="42" t="s">
        <v>141</v>
      </c>
      <c r="AL20" s="39" t="s">
        <v>141</v>
      </c>
      <c r="AM20" s="39" t="s">
        <v>141</v>
      </c>
      <c r="AN20" s="42" t="s">
        <v>141</v>
      </c>
      <c r="AO20" s="39" t="s">
        <v>141</v>
      </c>
      <c r="AP20" s="40" t="s">
        <v>141</v>
      </c>
      <c r="AQ20" s="15" t="s">
        <v>617</v>
      </c>
    </row>
    <row r="21" spans="1:43" s="3" customFormat="1" ht="36">
      <c r="A21" s="14" t="s">
        <v>47</v>
      </c>
      <c r="B21" s="13" t="s">
        <v>26</v>
      </c>
      <c r="C21" s="13" t="s">
        <v>4</v>
      </c>
      <c r="D21" s="13" t="s">
        <v>351</v>
      </c>
      <c r="E21" s="38">
        <v>41284</v>
      </c>
      <c r="F21" s="13" t="s">
        <v>48</v>
      </c>
      <c r="G21" s="39">
        <v>12741.47</v>
      </c>
      <c r="H21" s="39">
        <v>5589.17</v>
      </c>
      <c r="I21" s="39">
        <f>SUM(G21:H21)</f>
        <v>18330.64</v>
      </c>
      <c r="J21" s="39">
        <v>12741.47</v>
      </c>
      <c r="K21" s="39">
        <v>5589.17</v>
      </c>
      <c r="L21" s="39">
        <f>SUM(J21:K21)</f>
        <v>18330.64</v>
      </c>
      <c r="M21" s="39">
        <v>15287.68</v>
      </c>
      <c r="N21" s="39">
        <v>6539.23</v>
      </c>
      <c r="O21" s="39">
        <f>SUM(M21:N21)</f>
        <v>21826.91</v>
      </c>
      <c r="P21" s="44" t="s">
        <v>141</v>
      </c>
      <c r="Q21" s="44" t="s">
        <v>141</v>
      </c>
      <c r="R21" s="44" t="s">
        <v>141</v>
      </c>
      <c r="S21" s="44" t="s">
        <v>141</v>
      </c>
      <c r="T21" s="44" t="s">
        <v>141</v>
      </c>
      <c r="U21" s="44" t="s">
        <v>141</v>
      </c>
      <c r="V21" s="44" t="s">
        <v>141</v>
      </c>
      <c r="W21" s="44" t="s">
        <v>141</v>
      </c>
      <c r="X21" s="44" t="s">
        <v>141</v>
      </c>
      <c r="Y21" s="44" t="s">
        <v>141</v>
      </c>
      <c r="Z21" s="44" t="s">
        <v>141</v>
      </c>
      <c r="AA21" s="44" t="s">
        <v>141</v>
      </c>
      <c r="AB21" s="44" t="s">
        <v>141</v>
      </c>
      <c r="AC21" s="44" t="s">
        <v>141</v>
      </c>
      <c r="AD21" s="44" t="s">
        <v>141</v>
      </c>
      <c r="AE21" s="44" t="s">
        <v>141</v>
      </c>
      <c r="AF21" s="44" t="s">
        <v>141</v>
      </c>
      <c r="AG21" s="44" t="s">
        <v>141</v>
      </c>
      <c r="AH21" s="44" t="s">
        <v>141</v>
      </c>
      <c r="AI21" s="44" t="s">
        <v>141</v>
      </c>
      <c r="AJ21" s="44" t="s">
        <v>141</v>
      </c>
      <c r="AK21" s="44" t="s">
        <v>141</v>
      </c>
      <c r="AL21" s="44" t="s">
        <v>141</v>
      </c>
      <c r="AM21" s="44" t="s">
        <v>141</v>
      </c>
      <c r="AN21" s="44" t="s">
        <v>141</v>
      </c>
      <c r="AO21" s="44" t="s">
        <v>141</v>
      </c>
      <c r="AP21" s="44" t="s">
        <v>141</v>
      </c>
      <c r="AQ21" s="15" t="s">
        <v>618</v>
      </c>
    </row>
    <row r="22" spans="1:43" s="3" customFormat="1" ht="24">
      <c r="A22" s="14" t="s">
        <v>352</v>
      </c>
      <c r="B22" s="13" t="s">
        <v>353</v>
      </c>
      <c r="C22" s="13" t="s">
        <v>35</v>
      </c>
      <c r="D22" s="13" t="s">
        <v>326</v>
      </c>
      <c r="E22" s="38">
        <v>40007</v>
      </c>
      <c r="F22" s="39" t="s">
        <v>327</v>
      </c>
      <c r="G22" s="44">
        <v>32626.81</v>
      </c>
      <c r="H22" s="44">
        <v>4286.9</v>
      </c>
      <c r="I22" s="44">
        <v>36913.71</v>
      </c>
      <c r="J22" s="44">
        <v>30262.87</v>
      </c>
      <c r="K22" s="44">
        <v>4288.07</v>
      </c>
      <c r="L22" s="44">
        <f>SUM(J22:K22)</f>
        <v>34550.94</v>
      </c>
      <c r="M22" s="44">
        <v>30311.32</v>
      </c>
      <c r="N22" s="44">
        <v>4294.94</v>
      </c>
      <c r="O22" s="44">
        <v>34606.26</v>
      </c>
      <c r="P22" s="44">
        <v>29666.48</v>
      </c>
      <c r="Q22" s="44">
        <v>3688.61</v>
      </c>
      <c r="R22" s="44">
        <v>33355.09</v>
      </c>
      <c r="S22" s="44">
        <v>30559.92</v>
      </c>
      <c r="T22" s="44">
        <v>4330.27</v>
      </c>
      <c r="U22" s="44">
        <v>34890.19</v>
      </c>
      <c r="V22" s="44">
        <v>30559.92</v>
      </c>
      <c r="W22" s="44">
        <v>4330.28</v>
      </c>
      <c r="X22" s="44">
        <f>SUM(V22:W22)</f>
        <v>34890.2</v>
      </c>
      <c r="Y22" s="44">
        <v>33091.26</v>
      </c>
      <c r="Z22" s="44">
        <v>4330.27</v>
      </c>
      <c r="AA22" s="44">
        <v>37421.53</v>
      </c>
      <c r="AB22" s="44">
        <v>30559.92</v>
      </c>
      <c r="AC22" s="44">
        <v>4330.27</v>
      </c>
      <c r="AD22" s="44">
        <v>34890.19</v>
      </c>
      <c r="AE22" s="44">
        <v>30559.92</v>
      </c>
      <c r="AF22" s="44">
        <v>4330.27</v>
      </c>
      <c r="AG22" s="44">
        <v>34890.19</v>
      </c>
      <c r="AH22" s="44">
        <v>33129.42</v>
      </c>
      <c r="AI22" s="44">
        <v>4330.28</v>
      </c>
      <c r="AJ22" s="44">
        <v>37459.7</v>
      </c>
      <c r="AK22" s="44">
        <v>30559.92</v>
      </c>
      <c r="AL22" s="44">
        <v>4330.27</v>
      </c>
      <c r="AM22" s="44">
        <v>34890.19</v>
      </c>
      <c r="AN22" s="44">
        <v>30559.92</v>
      </c>
      <c r="AO22" s="44">
        <v>4330.27</v>
      </c>
      <c r="AP22" s="46">
        <v>34890.19</v>
      </c>
      <c r="AQ22" s="15" t="s">
        <v>619</v>
      </c>
    </row>
    <row r="23" spans="1:43" s="3" customFormat="1" ht="24">
      <c r="A23" s="14" t="s">
        <v>425</v>
      </c>
      <c r="B23" s="13" t="s">
        <v>23</v>
      </c>
      <c r="C23" s="13" t="s">
        <v>12</v>
      </c>
      <c r="D23" s="13" t="s">
        <v>440</v>
      </c>
      <c r="E23" s="38">
        <v>42156</v>
      </c>
      <c r="F23" s="13" t="s">
        <v>441</v>
      </c>
      <c r="G23" s="44">
        <v>2199.6</v>
      </c>
      <c r="H23" s="44">
        <v>1172.38</v>
      </c>
      <c r="I23" s="44">
        <f>SUM(G23:H23)</f>
        <v>3371.98</v>
      </c>
      <c r="J23" s="44">
        <v>2199.6</v>
      </c>
      <c r="K23" s="44">
        <v>1172.38</v>
      </c>
      <c r="L23" s="44">
        <f>SUM(J23:K23)</f>
        <v>3371.98</v>
      </c>
      <c r="M23" s="44">
        <v>2199.6</v>
      </c>
      <c r="N23" s="44">
        <v>1172.38</v>
      </c>
      <c r="O23" s="44">
        <f>SUM(M23:N23)</f>
        <v>3371.98</v>
      </c>
      <c r="P23" s="44">
        <v>2199.6</v>
      </c>
      <c r="Q23" s="44">
        <v>548.13</v>
      </c>
      <c r="R23" s="44">
        <v>2747.73</v>
      </c>
      <c r="S23" s="44">
        <v>2199.6</v>
      </c>
      <c r="T23" s="44">
        <v>548.13</v>
      </c>
      <c r="U23" s="44">
        <v>2747.73</v>
      </c>
      <c r="V23" s="44"/>
      <c r="W23" s="44"/>
      <c r="X23" s="44"/>
      <c r="Y23" s="44"/>
      <c r="Z23" s="44"/>
      <c r="AA23" s="44"/>
      <c r="AB23" s="44"/>
      <c r="AC23" s="44"/>
      <c r="AD23" s="44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40"/>
      <c r="AQ23" s="15" t="s">
        <v>620</v>
      </c>
    </row>
    <row r="24" spans="1:43" s="3" customFormat="1" ht="36">
      <c r="A24" s="14" t="s">
        <v>285</v>
      </c>
      <c r="B24" s="13" t="s">
        <v>354</v>
      </c>
      <c r="C24" s="13" t="s">
        <v>14</v>
      </c>
      <c r="D24" s="13" t="s">
        <v>287</v>
      </c>
      <c r="E24" s="38">
        <v>41365</v>
      </c>
      <c r="F24" s="13" t="s">
        <v>288</v>
      </c>
      <c r="G24" s="39">
        <v>8432.2</v>
      </c>
      <c r="H24" s="39">
        <v>1583.57</v>
      </c>
      <c r="I24" s="39">
        <f>SUM(G24:H24)</f>
        <v>10015.77</v>
      </c>
      <c r="J24" s="39">
        <v>6573.97</v>
      </c>
      <c r="K24" s="39">
        <v>1234.59</v>
      </c>
      <c r="L24" s="39">
        <f>SUM(J24:K24)</f>
        <v>7808.56</v>
      </c>
      <c r="M24" s="39">
        <v>6431.03</v>
      </c>
      <c r="N24" s="39">
        <v>1310</v>
      </c>
      <c r="O24" s="39">
        <f>SUM(M24:N24)</f>
        <v>7741.03</v>
      </c>
      <c r="P24" s="39">
        <v>6431.03</v>
      </c>
      <c r="Q24" s="39">
        <v>1310</v>
      </c>
      <c r="R24" s="39">
        <f>SUM(P24:Q24)</f>
        <v>7741.03</v>
      </c>
      <c r="S24" s="39">
        <v>7063.21</v>
      </c>
      <c r="T24" s="39">
        <v>1438.78</v>
      </c>
      <c r="U24" s="39">
        <f>SUM(S24:T24)</f>
        <v>8501.99</v>
      </c>
      <c r="V24" s="39">
        <v>7063.21</v>
      </c>
      <c r="W24" s="39">
        <v>1438.78</v>
      </c>
      <c r="X24" s="39">
        <f>SUM(V24:W24)</f>
        <v>8501.99</v>
      </c>
      <c r="Y24" s="39">
        <v>9888.5</v>
      </c>
      <c r="Z24" s="39">
        <v>2014.29</v>
      </c>
      <c r="AA24" s="39">
        <f>SUM(Y24:Z24)</f>
        <v>11902.79</v>
      </c>
      <c r="AB24" s="53">
        <v>7063.21</v>
      </c>
      <c r="AC24" s="44">
        <v>1438.78</v>
      </c>
      <c r="AD24" s="44">
        <f>SUM(AB24:AC24)</f>
        <v>8501.99</v>
      </c>
      <c r="AE24" s="53">
        <v>7148.7</v>
      </c>
      <c r="AF24" s="44">
        <v>1456.19</v>
      </c>
      <c r="AG24" s="44">
        <f>SUM(AE24:AF24)</f>
        <v>8604.89</v>
      </c>
      <c r="AH24" s="39">
        <v>7148.7</v>
      </c>
      <c r="AI24" s="39">
        <v>1456.19</v>
      </c>
      <c r="AJ24" s="39">
        <f>SUM(AH24:AI24)</f>
        <v>8604.89</v>
      </c>
      <c r="AK24" s="53">
        <v>7806.56</v>
      </c>
      <c r="AL24" s="44">
        <v>1590.2</v>
      </c>
      <c r="AM24" s="44">
        <f>SUM(AK24:AL24)</f>
        <v>9396.76</v>
      </c>
      <c r="AN24" s="39">
        <v>11472.11</v>
      </c>
      <c r="AO24" s="39">
        <v>2448.92</v>
      </c>
      <c r="AP24" s="40">
        <f>SUM(AN24:AO24)</f>
        <v>13921.03</v>
      </c>
      <c r="AQ24" s="15" t="s">
        <v>621</v>
      </c>
    </row>
    <row r="25" spans="1:43" s="3" customFormat="1" ht="12.75">
      <c r="A25" s="14" t="s">
        <v>96</v>
      </c>
      <c r="B25" s="13" t="s">
        <v>62</v>
      </c>
      <c r="C25" s="13" t="s">
        <v>44</v>
      </c>
      <c r="D25" s="13" t="s">
        <v>94</v>
      </c>
      <c r="E25" s="38" t="s">
        <v>355</v>
      </c>
      <c r="F25" s="39" t="s">
        <v>398</v>
      </c>
      <c r="G25" s="39">
        <v>9531.11</v>
      </c>
      <c r="H25" s="39">
        <v>8451.41</v>
      </c>
      <c r="I25" s="39">
        <v>17982.54</v>
      </c>
      <c r="J25" s="39">
        <v>9531.11</v>
      </c>
      <c r="K25" s="39">
        <v>8436.51</v>
      </c>
      <c r="L25" s="39">
        <v>17967.62</v>
      </c>
      <c r="M25" s="39">
        <v>9351.11</v>
      </c>
      <c r="N25" s="39">
        <v>8616.51</v>
      </c>
      <c r="O25" s="39">
        <v>17967.62</v>
      </c>
      <c r="P25" s="39">
        <v>9351.11</v>
      </c>
      <c r="Q25" s="39">
        <v>8186.56</v>
      </c>
      <c r="R25" s="39">
        <v>17717.67</v>
      </c>
      <c r="S25" s="39">
        <v>9619.1</v>
      </c>
      <c r="T25" s="39">
        <v>8482.62</v>
      </c>
      <c r="U25" s="39">
        <v>18101.72</v>
      </c>
      <c r="V25" s="39">
        <v>13012.18</v>
      </c>
      <c r="W25" s="39">
        <v>9116.54</v>
      </c>
      <c r="X25" s="39">
        <v>22128.72</v>
      </c>
      <c r="Y25" s="39">
        <v>27352.93</v>
      </c>
      <c r="Z25" s="39">
        <v>5656.64</v>
      </c>
      <c r="AA25" s="39">
        <f>SUM(Y25:Z25)</f>
        <v>33009.57</v>
      </c>
      <c r="AB25" s="39">
        <v>13744.25</v>
      </c>
      <c r="AC25" s="39">
        <v>9439.79</v>
      </c>
      <c r="AD25" s="39">
        <f>SUM(AB25:AC25)</f>
        <v>23184.04</v>
      </c>
      <c r="AE25" s="39">
        <v>13193.06</v>
      </c>
      <c r="AF25" s="39">
        <v>9455.34</v>
      </c>
      <c r="AG25" s="39">
        <v>22648.4</v>
      </c>
      <c r="AH25" s="39">
        <v>13456.42</v>
      </c>
      <c r="AI25" s="39">
        <v>9211</v>
      </c>
      <c r="AJ25" s="39">
        <v>22667.42</v>
      </c>
      <c r="AK25" s="39">
        <v>13456.42</v>
      </c>
      <c r="AL25" s="39">
        <v>9296.91</v>
      </c>
      <c r="AM25" s="39">
        <v>22753.33</v>
      </c>
      <c r="AN25" s="39">
        <v>14022.12</v>
      </c>
      <c r="AO25" s="39">
        <v>9538.4</v>
      </c>
      <c r="AP25" s="39">
        <v>23560.52</v>
      </c>
      <c r="AQ25" s="15" t="s">
        <v>622</v>
      </c>
    </row>
    <row r="26" spans="1:43" s="3" customFormat="1" ht="24">
      <c r="A26" s="14" t="s">
        <v>336</v>
      </c>
      <c r="B26" s="13" t="s">
        <v>337</v>
      </c>
      <c r="C26" s="13" t="s">
        <v>45</v>
      </c>
      <c r="D26" s="13" t="s">
        <v>338</v>
      </c>
      <c r="E26" s="38">
        <v>41936</v>
      </c>
      <c r="F26" s="13" t="s">
        <v>339</v>
      </c>
      <c r="G26" s="44">
        <v>5766.77</v>
      </c>
      <c r="H26" s="44">
        <v>813.2</v>
      </c>
      <c r="I26" s="44">
        <v>6579.97</v>
      </c>
      <c r="J26" s="44">
        <v>5766.77</v>
      </c>
      <c r="K26" s="44">
        <v>813.2</v>
      </c>
      <c r="L26" s="44">
        <v>6579.97</v>
      </c>
      <c r="M26" s="44">
        <v>5766.77</v>
      </c>
      <c r="N26" s="44">
        <v>813.2</v>
      </c>
      <c r="O26" s="44">
        <v>6579.97</v>
      </c>
      <c r="P26" s="44">
        <v>5766.77</v>
      </c>
      <c r="Q26" s="44">
        <v>813.2</v>
      </c>
      <c r="R26" s="44">
        <v>6579.97</v>
      </c>
      <c r="S26" s="44">
        <v>6295.11</v>
      </c>
      <c r="T26" s="44">
        <v>888.29</v>
      </c>
      <c r="U26" s="44">
        <v>7183.4</v>
      </c>
      <c r="V26" s="44">
        <v>6295.11</v>
      </c>
      <c r="W26" s="44">
        <v>888.29</v>
      </c>
      <c r="X26" s="44">
        <v>7183.4</v>
      </c>
      <c r="Y26" s="44">
        <v>6295.11</v>
      </c>
      <c r="Z26" s="44">
        <v>888.29</v>
      </c>
      <c r="AA26" s="44">
        <v>7183.4</v>
      </c>
      <c r="AB26" s="44">
        <v>6295.11</v>
      </c>
      <c r="AC26" s="44">
        <v>888.29</v>
      </c>
      <c r="AD26" s="44">
        <v>7183.4</v>
      </c>
      <c r="AE26" s="39">
        <v>6295.11</v>
      </c>
      <c r="AF26" s="39">
        <v>888.29</v>
      </c>
      <c r="AG26" s="39">
        <v>7183.4</v>
      </c>
      <c r="AH26" s="39">
        <v>6295.11</v>
      </c>
      <c r="AI26" s="39">
        <v>888.29</v>
      </c>
      <c r="AJ26" s="39">
        <v>7183.4</v>
      </c>
      <c r="AK26" s="39">
        <v>6872</v>
      </c>
      <c r="AL26" s="39">
        <v>970.28</v>
      </c>
      <c r="AM26" s="39">
        <v>7842.28</v>
      </c>
      <c r="AN26" s="39">
        <v>1980.81</v>
      </c>
      <c r="AO26" s="39">
        <v>295.98</v>
      </c>
      <c r="AP26" s="40">
        <v>2276.79</v>
      </c>
      <c r="AQ26" s="15" t="s">
        <v>623</v>
      </c>
    </row>
    <row r="27" spans="1:43" s="3" customFormat="1" ht="36">
      <c r="A27" s="14" t="s">
        <v>426</v>
      </c>
      <c r="B27" s="13" t="s">
        <v>427</v>
      </c>
      <c r="C27" s="13" t="s">
        <v>4</v>
      </c>
      <c r="D27" s="13" t="s">
        <v>428</v>
      </c>
      <c r="E27" s="38">
        <v>42355</v>
      </c>
      <c r="F27" s="55" t="s">
        <v>429</v>
      </c>
      <c r="G27" s="44">
        <v>5112.49</v>
      </c>
      <c r="H27" s="44">
        <v>3345.2</v>
      </c>
      <c r="I27" s="44">
        <v>8457.69</v>
      </c>
      <c r="J27" s="44">
        <v>5112.49</v>
      </c>
      <c r="K27" s="44">
        <v>3345.2</v>
      </c>
      <c r="L27" s="44">
        <v>8457.69</v>
      </c>
      <c r="M27" s="44">
        <v>5035.23</v>
      </c>
      <c r="N27" s="44">
        <v>1625.54</v>
      </c>
      <c r="O27" s="44">
        <v>6660.77</v>
      </c>
      <c r="P27" s="44">
        <v>5912.03</v>
      </c>
      <c r="Q27" s="44">
        <v>1161.99</v>
      </c>
      <c r="R27" s="44">
        <v>7074.02</v>
      </c>
      <c r="S27" s="44">
        <v>5912.03</v>
      </c>
      <c r="T27" s="44">
        <v>1161.99</v>
      </c>
      <c r="U27" s="44">
        <v>7074.02</v>
      </c>
      <c r="V27" s="44">
        <v>5912.03</v>
      </c>
      <c r="W27" s="44">
        <v>1161.99</v>
      </c>
      <c r="X27" s="44">
        <v>7074.02</v>
      </c>
      <c r="Y27" s="44">
        <v>5912.03</v>
      </c>
      <c r="Z27" s="44">
        <v>1161.99</v>
      </c>
      <c r="AA27" s="44">
        <v>7074.02</v>
      </c>
      <c r="AB27" s="44">
        <v>5912.03</v>
      </c>
      <c r="AC27" s="44">
        <v>1161.99</v>
      </c>
      <c r="AD27" s="44">
        <v>7074.02</v>
      </c>
      <c r="AE27" s="39">
        <v>5912.03</v>
      </c>
      <c r="AF27" s="39">
        <v>1161.99</v>
      </c>
      <c r="AG27" s="39">
        <v>7074.02</v>
      </c>
      <c r="AH27" s="44">
        <v>5912.03</v>
      </c>
      <c r="AI27" s="44">
        <v>1161.99</v>
      </c>
      <c r="AJ27" s="44">
        <v>7074.02</v>
      </c>
      <c r="AK27" s="39">
        <v>11959.06</v>
      </c>
      <c r="AL27" s="39">
        <v>2455.52</v>
      </c>
      <c r="AM27" s="39">
        <f>SUM(AK27:AL27)</f>
        <v>14414.58</v>
      </c>
      <c r="AN27" s="39">
        <v>8132.71</v>
      </c>
      <c r="AO27" s="39">
        <v>1309.61</v>
      </c>
      <c r="AP27" s="39">
        <f>SUM(AN27:AO27)</f>
        <v>9442.32</v>
      </c>
      <c r="AQ27" s="21" t="s">
        <v>624</v>
      </c>
    </row>
    <row r="28" spans="1:43" s="3" customFormat="1" ht="24">
      <c r="A28" s="14" t="s">
        <v>7</v>
      </c>
      <c r="B28" s="13" t="s">
        <v>356</v>
      </c>
      <c r="C28" s="13" t="s">
        <v>8</v>
      </c>
      <c r="D28" s="13" t="s">
        <v>172</v>
      </c>
      <c r="E28" s="38">
        <v>39958</v>
      </c>
      <c r="F28" s="44" t="s">
        <v>436</v>
      </c>
      <c r="G28" s="56">
        <v>7590.32</v>
      </c>
      <c r="H28" s="57">
        <v>1162.81</v>
      </c>
      <c r="I28" s="56">
        <v>8753.13</v>
      </c>
      <c r="J28" s="44">
        <v>5743.49</v>
      </c>
      <c r="K28" s="44">
        <v>1162.81</v>
      </c>
      <c r="L28" s="44">
        <f>SUM(J28:K28)</f>
        <v>6906.299999999999</v>
      </c>
      <c r="M28" s="44">
        <v>5743.49</v>
      </c>
      <c r="N28" s="44">
        <v>1162.81</v>
      </c>
      <c r="O28" s="44">
        <f>SUM(M28:N28)</f>
        <v>6906.299999999999</v>
      </c>
      <c r="P28" s="44">
        <v>5743.49</v>
      </c>
      <c r="Q28" s="44">
        <v>1162.81</v>
      </c>
      <c r="R28" s="44">
        <f>SUM(P28:Q28)</f>
        <v>6906.299999999999</v>
      </c>
      <c r="S28" s="44">
        <v>5743.49</v>
      </c>
      <c r="T28" s="44">
        <v>1162.81</v>
      </c>
      <c r="U28" s="44">
        <f>SUM(S28:T28)</f>
        <v>6906.299999999999</v>
      </c>
      <c r="V28" s="44">
        <v>8386.23</v>
      </c>
      <c r="W28" s="44">
        <v>1162.81</v>
      </c>
      <c r="X28" s="44">
        <f>SUM(V28:W28)</f>
        <v>9549.039999999999</v>
      </c>
      <c r="Y28" s="44">
        <v>5743.49</v>
      </c>
      <c r="Z28" s="44">
        <v>1162.81</v>
      </c>
      <c r="AA28" s="44">
        <f>SUM(Y28:Z28)</f>
        <v>6906.299999999999</v>
      </c>
      <c r="AB28" s="44">
        <v>5975.81</v>
      </c>
      <c r="AC28" s="39">
        <v>1213.92</v>
      </c>
      <c r="AD28" s="44">
        <v>7189.73</v>
      </c>
      <c r="AE28" s="44">
        <v>5975.81</v>
      </c>
      <c r="AF28" s="39">
        <v>1213.92</v>
      </c>
      <c r="AG28" s="44">
        <v>7189.73</v>
      </c>
      <c r="AH28" s="44">
        <v>5975.81</v>
      </c>
      <c r="AI28" s="39">
        <v>1213.92</v>
      </c>
      <c r="AJ28" s="44">
        <v>7189.73</v>
      </c>
      <c r="AK28" s="39">
        <v>8635.98</v>
      </c>
      <c r="AL28" s="39">
        <v>2642.74</v>
      </c>
      <c r="AM28" s="39">
        <v>11278.72</v>
      </c>
      <c r="AN28" s="39">
        <v>5975.81</v>
      </c>
      <c r="AO28" s="39">
        <v>1213.92</v>
      </c>
      <c r="AP28" s="39">
        <v>7189.73</v>
      </c>
      <c r="AQ28" s="15" t="s">
        <v>625</v>
      </c>
    </row>
    <row r="29" spans="1:43" s="3" customFormat="1" ht="36">
      <c r="A29" s="14" t="s">
        <v>246</v>
      </c>
      <c r="B29" s="13" t="s">
        <v>62</v>
      </c>
      <c r="C29" s="13" t="s">
        <v>91</v>
      </c>
      <c r="D29" s="13" t="s">
        <v>247</v>
      </c>
      <c r="E29" s="38">
        <v>41498</v>
      </c>
      <c r="F29" s="44" t="s">
        <v>248</v>
      </c>
      <c r="G29" s="44">
        <v>11104.29</v>
      </c>
      <c r="H29" s="39">
        <v>9712.38</v>
      </c>
      <c r="I29" s="44">
        <f>SUM(G29:H29)</f>
        <v>20816.67</v>
      </c>
      <c r="J29" s="44">
        <v>11104.29</v>
      </c>
      <c r="K29" s="39">
        <v>14403.45</v>
      </c>
      <c r="L29" s="44">
        <f>SUM(J29:K29)</f>
        <v>25507.74</v>
      </c>
      <c r="M29" s="44">
        <v>14600.71</v>
      </c>
      <c r="N29" s="39">
        <v>6220.38</v>
      </c>
      <c r="O29" s="44">
        <f>SUM(M29:N29)</f>
        <v>20821.09</v>
      </c>
      <c r="P29" s="44">
        <v>14600.71</v>
      </c>
      <c r="Q29" s="39">
        <v>5929.16</v>
      </c>
      <c r="R29" s="44">
        <v>20529.87</v>
      </c>
      <c r="S29" s="44">
        <v>14969.15</v>
      </c>
      <c r="T29" s="39">
        <v>5964.27</v>
      </c>
      <c r="U29" s="44">
        <f>SUM(S29:T29)</f>
        <v>20933.42</v>
      </c>
      <c r="V29" s="44">
        <v>14930.44</v>
      </c>
      <c r="W29" s="39">
        <v>5976.54</v>
      </c>
      <c r="X29" s="44">
        <f>SUM(V29:W29)</f>
        <v>20906.98</v>
      </c>
      <c r="Y29" s="44">
        <v>14958.92</v>
      </c>
      <c r="Z29" s="44">
        <v>6076.45</v>
      </c>
      <c r="AA29" s="44">
        <f>SUM(Y29:Z29)</f>
        <v>21035.37</v>
      </c>
      <c r="AB29" s="44">
        <v>11727.02</v>
      </c>
      <c r="AC29" s="39">
        <v>10091.77</v>
      </c>
      <c r="AD29" s="44">
        <v>21818.97</v>
      </c>
      <c r="AE29" s="44">
        <v>11323.99</v>
      </c>
      <c r="AF29" s="39">
        <v>10108.84</v>
      </c>
      <c r="AG29" s="44">
        <v>21432.83</v>
      </c>
      <c r="AH29" s="44">
        <v>11550.48</v>
      </c>
      <c r="AI29" s="39">
        <v>9823.65</v>
      </c>
      <c r="AJ29" s="44">
        <f>SUM(AH29:AI29)</f>
        <v>21374.129999999997</v>
      </c>
      <c r="AK29" s="39">
        <v>11550.48</v>
      </c>
      <c r="AL29" s="39">
        <v>9915.4</v>
      </c>
      <c r="AM29" s="39">
        <f>SUM(AK29:AL29)</f>
        <v>21465.879999999997</v>
      </c>
      <c r="AN29" s="39">
        <v>12035.6</v>
      </c>
      <c r="AO29" s="39">
        <v>10107.73</v>
      </c>
      <c r="AP29" s="40">
        <v>22213.33</v>
      </c>
      <c r="AQ29" s="15" t="s">
        <v>626</v>
      </c>
    </row>
    <row r="30" spans="1:43" s="3" customFormat="1" ht="24">
      <c r="A30" s="14" t="s">
        <v>442</v>
      </c>
      <c r="B30" s="13" t="s">
        <v>443</v>
      </c>
      <c r="C30" s="13" t="s">
        <v>6</v>
      </c>
      <c r="D30" s="13" t="s">
        <v>444</v>
      </c>
      <c r="E30" s="38">
        <v>42240</v>
      </c>
      <c r="F30" s="13" t="s">
        <v>445</v>
      </c>
      <c r="G30" s="39">
        <v>3798.25</v>
      </c>
      <c r="H30" s="39">
        <v>822.1</v>
      </c>
      <c r="I30" s="39">
        <f>SUM(G30:H30)</f>
        <v>4620.35</v>
      </c>
      <c r="J30" s="39">
        <v>3176.34</v>
      </c>
      <c r="K30" s="39">
        <v>822.1</v>
      </c>
      <c r="L30" s="39">
        <f>SUM(J30:K30)</f>
        <v>3998.44</v>
      </c>
      <c r="M30" s="39">
        <v>3006.53</v>
      </c>
      <c r="N30" s="39">
        <v>822.1</v>
      </c>
      <c r="O30" s="39">
        <f>SUM(M30:N30)</f>
        <v>3828.63</v>
      </c>
      <c r="P30" s="39">
        <v>3006.53</v>
      </c>
      <c r="Q30" s="39">
        <v>822.1</v>
      </c>
      <c r="R30" s="39">
        <f>SUM(P30:Q30)</f>
        <v>3828.63</v>
      </c>
      <c r="S30" s="39">
        <v>3284.34</v>
      </c>
      <c r="T30" s="39">
        <v>854.99</v>
      </c>
      <c r="U30" s="39">
        <f>SUM(S30:T30)</f>
        <v>4139.33</v>
      </c>
      <c r="V30" s="39">
        <v>3134</v>
      </c>
      <c r="W30" s="39">
        <v>854.99</v>
      </c>
      <c r="X30" s="39">
        <v>3988.99</v>
      </c>
      <c r="Y30" s="39">
        <v>3134</v>
      </c>
      <c r="Z30" s="39">
        <v>854.99</v>
      </c>
      <c r="AA30" s="39">
        <v>3988.99</v>
      </c>
      <c r="AB30" s="39">
        <v>3134</v>
      </c>
      <c r="AC30" s="39">
        <v>854.99</v>
      </c>
      <c r="AD30" s="39">
        <v>3988.99</v>
      </c>
      <c r="AE30" s="39">
        <v>3134</v>
      </c>
      <c r="AF30" s="39">
        <v>854.99</v>
      </c>
      <c r="AG30" s="39">
        <f>SUM(AE30:AF30)</f>
        <v>3988.99</v>
      </c>
      <c r="AH30" s="39">
        <v>3134</v>
      </c>
      <c r="AI30" s="39">
        <v>854.99</v>
      </c>
      <c r="AJ30" s="39">
        <f>SUM(AH30:AI30)</f>
        <v>3988.99</v>
      </c>
      <c r="AK30" s="39"/>
      <c r="AL30" s="39"/>
      <c r="AM30" s="39"/>
      <c r="AN30" s="39"/>
      <c r="AO30" s="39"/>
      <c r="AP30" s="40"/>
      <c r="AQ30" s="15" t="s">
        <v>627</v>
      </c>
    </row>
    <row r="31" spans="1:43" s="3" customFormat="1" ht="36">
      <c r="A31" s="14" t="s">
        <v>446</v>
      </c>
      <c r="B31" s="13" t="s">
        <v>204</v>
      </c>
      <c r="C31" s="13" t="s">
        <v>14</v>
      </c>
      <c r="D31" s="13" t="s">
        <v>447</v>
      </c>
      <c r="E31" s="38">
        <v>42156</v>
      </c>
      <c r="F31" s="13" t="s">
        <v>448</v>
      </c>
      <c r="G31" s="39">
        <v>6475.85</v>
      </c>
      <c r="H31" s="48">
        <v>1909.82</v>
      </c>
      <c r="I31" s="39">
        <v>8385.67</v>
      </c>
      <c r="J31" s="39">
        <v>338.76</v>
      </c>
      <c r="K31" s="48">
        <v>103.52</v>
      </c>
      <c r="L31" s="39">
        <v>442.28</v>
      </c>
      <c r="M31" s="39" t="s">
        <v>141</v>
      </c>
      <c r="N31" s="48" t="s">
        <v>141</v>
      </c>
      <c r="O31" s="39" t="s">
        <v>141</v>
      </c>
      <c r="P31" s="39" t="s">
        <v>141</v>
      </c>
      <c r="Q31" s="58" t="s">
        <v>141</v>
      </c>
      <c r="R31" s="39" t="s">
        <v>141</v>
      </c>
      <c r="S31" s="39" t="s">
        <v>141</v>
      </c>
      <c r="T31" s="39" t="s">
        <v>141</v>
      </c>
      <c r="U31" s="39" t="s">
        <v>141</v>
      </c>
      <c r="V31" s="39" t="s">
        <v>141</v>
      </c>
      <c r="W31" s="39" t="s">
        <v>141</v>
      </c>
      <c r="X31" s="39" t="s">
        <v>141</v>
      </c>
      <c r="Y31" s="39" t="s">
        <v>141</v>
      </c>
      <c r="Z31" s="39" t="s">
        <v>141</v>
      </c>
      <c r="AA31" s="39" t="s">
        <v>141</v>
      </c>
      <c r="AB31" s="39" t="s">
        <v>141</v>
      </c>
      <c r="AC31" s="39" t="s">
        <v>141</v>
      </c>
      <c r="AD31" s="39" t="s">
        <v>141</v>
      </c>
      <c r="AE31" s="39" t="s">
        <v>141</v>
      </c>
      <c r="AF31" s="39" t="s">
        <v>141</v>
      </c>
      <c r="AG31" s="39" t="s">
        <v>141</v>
      </c>
      <c r="AH31" s="39" t="s">
        <v>141</v>
      </c>
      <c r="AI31" s="39" t="s">
        <v>141</v>
      </c>
      <c r="AJ31" s="39" t="s">
        <v>141</v>
      </c>
      <c r="AK31" s="39" t="s">
        <v>141</v>
      </c>
      <c r="AL31" s="39" t="s">
        <v>141</v>
      </c>
      <c r="AM31" s="39" t="s">
        <v>141</v>
      </c>
      <c r="AN31" s="39" t="s">
        <v>141</v>
      </c>
      <c r="AO31" s="39" t="s">
        <v>141</v>
      </c>
      <c r="AP31" s="39" t="s">
        <v>141</v>
      </c>
      <c r="AQ31" s="15" t="s">
        <v>613</v>
      </c>
    </row>
    <row r="32" spans="1:43" s="3" customFormat="1" ht="24">
      <c r="A32" s="14" t="s">
        <v>449</v>
      </c>
      <c r="B32" s="13" t="s">
        <v>450</v>
      </c>
      <c r="C32" s="13" t="s">
        <v>44</v>
      </c>
      <c r="D32" s="13" t="s">
        <v>451</v>
      </c>
      <c r="E32" s="38">
        <v>42122</v>
      </c>
      <c r="F32" s="13" t="s">
        <v>452</v>
      </c>
      <c r="G32" s="44">
        <v>4903.21</v>
      </c>
      <c r="H32" s="44">
        <v>2152.26</v>
      </c>
      <c r="I32" s="44">
        <f>SUM(G32:H32)</f>
        <v>7055.47</v>
      </c>
      <c r="J32" s="44">
        <v>6800.54</v>
      </c>
      <c r="K32" s="44">
        <v>2440.85</v>
      </c>
      <c r="L32" s="44">
        <f>SUM(J32:K32)</f>
        <v>9241.39</v>
      </c>
      <c r="M32" s="44">
        <v>4772</v>
      </c>
      <c r="N32" s="44">
        <v>2165.62</v>
      </c>
      <c r="O32" s="44">
        <f>SUM(M32:N32)</f>
        <v>6937.62</v>
      </c>
      <c r="P32" s="44">
        <v>4897.48</v>
      </c>
      <c r="Q32" s="44">
        <v>2150.16</v>
      </c>
      <c r="R32" s="44">
        <f>SUM(P32:Q32)</f>
        <v>7047.639999999999</v>
      </c>
      <c r="S32" s="39">
        <v>4897.48</v>
      </c>
      <c r="T32" s="39">
        <v>2150.16</v>
      </c>
      <c r="U32" s="39">
        <f>SUM(S32:T32)</f>
        <v>7047.639999999999</v>
      </c>
      <c r="V32" s="39">
        <v>4897.48</v>
      </c>
      <c r="W32" s="39">
        <v>2127.57</v>
      </c>
      <c r="X32" s="39">
        <f>SUM(V32:W32)</f>
        <v>7025.049999999999</v>
      </c>
      <c r="Y32" s="39">
        <v>4897.48</v>
      </c>
      <c r="Z32" s="39">
        <v>2127.57</v>
      </c>
      <c r="AA32" s="39">
        <f>SUM(Y32:Z32)</f>
        <v>7025.049999999999</v>
      </c>
      <c r="AB32" s="39">
        <v>4897.48</v>
      </c>
      <c r="AC32" s="39">
        <v>2127.57</v>
      </c>
      <c r="AD32" s="39">
        <f>SUM(AB32:AC32)</f>
        <v>7025.049999999999</v>
      </c>
      <c r="AE32" s="39">
        <v>6517.59</v>
      </c>
      <c r="AF32" s="39">
        <v>3026.05</v>
      </c>
      <c r="AG32" s="39">
        <f>SUM(AE32:AF32)</f>
        <v>9543.64</v>
      </c>
      <c r="AH32" s="39">
        <v>6867.26</v>
      </c>
      <c r="AI32" s="39">
        <v>2516.52</v>
      </c>
      <c r="AJ32" s="39">
        <f>SUM(AH32:AI32)</f>
        <v>9383.78</v>
      </c>
      <c r="AK32" s="39">
        <v>5632.89</v>
      </c>
      <c r="AL32" s="39">
        <v>2516.52</v>
      </c>
      <c r="AM32" s="39">
        <f>SUM(AK32:AL32)</f>
        <v>8149.41</v>
      </c>
      <c r="AN32" s="39">
        <v>9408.55</v>
      </c>
      <c r="AO32" s="39">
        <v>4787.22</v>
      </c>
      <c r="AP32" s="39">
        <f>SUM(AN32:AO32)</f>
        <v>14195.77</v>
      </c>
      <c r="AQ32" s="15" t="s">
        <v>610</v>
      </c>
    </row>
    <row r="33" spans="1:43" s="3" customFormat="1" ht="36">
      <c r="A33" s="14" t="s">
        <v>79</v>
      </c>
      <c r="B33" s="13" t="s">
        <v>358</v>
      </c>
      <c r="C33" s="13" t="s">
        <v>14</v>
      </c>
      <c r="D33" s="13" t="s">
        <v>101</v>
      </c>
      <c r="E33" s="38">
        <v>40961</v>
      </c>
      <c r="F33" s="13" t="s">
        <v>80</v>
      </c>
      <c r="G33" s="39">
        <v>3731.07</v>
      </c>
      <c r="H33" s="48">
        <v>816.84</v>
      </c>
      <c r="I33" s="39">
        <f>SUM(G33:H33)</f>
        <v>4547.91</v>
      </c>
      <c r="J33" s="39">
        <v>3154.37</v>
      </c>
      <c r="K33" s="48">
        <v>816.83</v>
      </c>
      <c r="L33" s="39">
        <f>SUM(J33:K33)</f>
        <v>3971.2</v>
      </c>
      <c r="M33" s="39">
        <v>2988.05</v>
      </c>
      <c r="N33" s="48">
        <v>816.84</v>
      </c>
      <c r="O33" s="39">
        <f>SUM(M33:N33)</f>
        <v>3804.8900000000003</v>
      </c>
      <c r="P33" s="39">
        <v>3114.77</v>
      </c>
      <c r="Q33" s="48">
        <v>849.51</v>
      </c>
      <c r="R33" s="39">
        <v>3964.28</v>
      </c>
      <c r="S33" s="39">
        <v>3114.77</v>
      </c>
      <c r="T33" s="39">
        <v>849.51</v>
      </c>
      <c r="U33" s="39">
        <v>3964.28</v>
      </c>
      <c r="V33" s="39">
        <v>3114.77</v>
      </c>
      <c r="W33" s="39">
        <v>849.51</v>
      </c>
      <c r="X33" s="39">
        <f>SUM(V33:W33)</f>
        <v>3964.2799999999997</v>
      </c>
      <c r="Y33" s="39">
        <v>3114.77</v>
      </c>
      <c r="Z33" s="39">
        <v>849.51</v>
      </c>
      <c r="AA33" s="39">
        <f>SUM(Y33:Z33)</f>
        <v>3964.2799999999997</v>
      </c>
      <c r="AB33" s="39">
        <v>3114.77</v>
      </c>
      <c r="AC33" s="39">
        <v>849.51</v>
      </c>
      <c r="AD33" s="39">
        <f>SUM(AB33:AC33)</f>
        <v>3964.2799999999997</v>
      </c>
      <c r="AE33" s="39">
        <v>3114.77</v>
      </c>
      <c r="AF33" s="39">
        <v>849.51</v>
      </c>
      <c r="AG33" s="39">
        <f>SUM(AE33:AF33)</f>
        <v>3964.2799999999997</v>
      </c>
      <c r="AH33" s="39">
        <v>3114.77</v>
      </c>
      <c r="AI33" s="39">
        <v>849.51</v>
      </c>
      <c r="AJ33" s="39">
        <f>SUM(AH33:AI33)</f>
        <v>3964.2799999999997</v>
      </c>
      <c r="AK33" s="39">
        <v>3114.77</v>
      </c>
      <c r="AL33" s="39">
        <v>849.51</v>
      </c>
      <c r="AM33" s="39">
        <f>SUM(AK33:AL33)</f>
        <v>3964.2799999999997</v>
      </c>
      <c r="AN33" s="39">
        <v>6434.19</v>
      </c>
      <c r="AO33" s="39">
        <v>1788.54</v>
      </c>
      <c r="AP33" s="39">
        <v>8229.73</v>
      </c>
      <c r="AQ33" s="15" t="s">
        <v>628</v>
      </c>
    </row>
    <row r="34" spans="1:43" s="3" customFormat="1" ht="12.75">
      <c r="A34" s="14" t="s">
        <v>234</v>
      </c>
      <c r="B34" s="13" t="s">
        <v>71</v>
      </c>
      <c r="C34" s="13" t="s">
        <v>235</v>
      </c>
      <c r="D34" s="13" t="s">
        <v>359</v>
      </c>
      <c r="E34" s="38">
        <v>41275</v>
      </c>
      <c r="F34" s="13" t="s">
        <v>237</v>
      </c>
      <c r="G34" s="39">
        <v>3907.3</v>
      </c>
      <c r="H34" s="48">
        <v>1469.51</v>
      </c>
      <c r="I34" s="39">
        <f>SUM(G34:H34)</f>
        <v>5376.81</v>
      </c>
      <c r="J34" s="39">
        <v>4262.84</v>
      </c>
      <c r="K34" s="48">
        <v>1598.43</v>
      </c>
      <c r="L34" s="39">
        <v>5861.27</v>
      </c>
      <c r="M34" s="39">
        <v>4492.53</v>
      </c>
      <c r="N34" s="48">
        <v>1695.22</v>
      </c>
      <c r="O34" s="39">
        <v>6187.75</v>
      </c>
      <c r="P34" s="39">
        <v>4418.06</v>
      </c>
      <c r="Q34" s="48">
        <v>1663.84</v>
      </c>
      <c r="R34" s="39">
        <v>6081.9</v>
      </c>
      <c r="S34" s="39">
        <v>4531.9</v>
      </c>
      <c r="T34" s="48">
        <v>1711.81</v>
      </c>
      <c r="U34" s="39">
        <v>6243.71</v>
      </c>
      <c r="V34" s="39">
        <v>4379.96</v>
      </c>
      <c r="W34" s="48">
        <v>1647.78</v>
      </c>
      <c r="X34" s="39">
        <v>6027.74</v>
      </c>
      <c r="Y34" s="39">
        <v>3375.03</v>
      </c>
      <c r="Z34" s="48">
        <v>1279.72</v>
      </c>
      <c r="AA34" s="39">
        <v>4654.75</v>
      </c>
      <c r="AB34" s="39">
        <v>1174.01</v>
      </c>
      <c r="AC34" s="48">
        <v>415.49</v>
      </c>
      <c r="AD34" s="39">
        <v>1589.5</v>
      </c>
      <c r="AE34" s="39"/>
      <c r="AF34" s="48"/>
      <c r="AG34" s="39"/>
      <c r="AH34" s="39"/>
      <c r="AI34" s="48"/>
      <c r="AJ34" s="39"/>
      <c r="AK34" s="39"/>
      <c r="AL34" s="39"/>
      <c r="AM34" s="39"/>
      <c r="AN34" s="39"/>
      <c r="AO34" s="39"/>
      <c r="AP34" s="39"/>
      <c r="AQ34" s="15" t="s">
        <v>629</v>
      </c>
    </row>
    <row r="35" spans="1:43" s="3" customFormat="1" ht="24">
      <c r="A35" s="14" t="s">
        <v>24</v>
      </c>
      <c r="B35" s="13" t="s">
        <v>23</v>
      </c>
      <c r="C35" s="13" t="s">
        <v>360</v>
      </c>
      <c r="D35" s="13" t="s">
        <v>103</v>
      </c>
      <c r="E35" s="38">
        <v>38405</v>
      </c>
      <c r="F35" s="58" t="s">
        <v>43</v>
      </c>
      <c r="G35" s="39">
        <v>9695.47</v>
      </c>
      <c r="H35" s="48">
        <v>3959.81</v>
      </c>
      <c r="I35" s="39">
        <v>13655.28</v>
      </c>
      <c r="J35" s="39">
        <v>9695.47</v>
      </c>
      <c r="K35" s="48">
        <v>3959.81</v>
      </c>
      <c r="L35" s="39">
        <v>13655.28</v>
      </c>
      <c r="M35" s="39">
        <v>9695.47</v>
      </c>
      <c r="N35" s="48">
        <v>3959.81</v>
      </c>
      <c r="O35" s="39">
        <v>13655.28</v>
      </c>
      <c r="P35" s="39">
        <v>9695.47</v>
      </c>
      <c r="Q35" s="48">
        <v>1147.8</v>
      </c>
      <c r="R35" s="39">
        <v>10843.27</v>
      </c>
      <c r="S35" s="39">
        <v>9695.47</v>
      </c>
      <c r="T35" s="48">
        <v>1147.8</v>
      </c>
      <c r="U35" s="39">
        <v>10843.27</v>
      </c>
      <c r="V35" s="39"/>
      <c r="W35" s="48"/>
      <c r="X35" s="39"/>
      <c r="Y35" s="39"/>
      <c r="Z35" s="48"/>
      <c r="AA35" s="39"/>
      <c r="AB35" s="39"/>
      <c r="AC35" s="48"/>
      <c r="AD35" s="39"/>
      <c r="AE35" s="39"/>
      <c r="AF35" s="48"/>
      <c r="AG35" s="39"/>
      <c r="AH35" s="39"/>
      <c r="AI35" s="48"/>
      <c r="AJ35" s="39"/>
      <c r="AK35" s="39"/>
      <c r="AL35" s="39"/>
      <c r="AM35" s="39"/>
      <c r="AN35" s="39"/>
      <c r="AO35" s="39"/>
      <c r="AP35" s="39"/>
      <c r="AQ35" s="15" t="s">
        <v>630</v>
      </c>
    </row>
    <row r="36" spans="1:43" s="3" customFormat="1" ht="24">
      <c r="A36" s="14" t="s">
        <v>199</v>
      </c>
      <c r="B36" s="13" t="s">
        <v>361</v>
      </c>
      <c r="C36" s="13" t="s">
        <v>12</v>
      </c>
      <c r="D36" s="13" t="s">
        <v>200</v>
      </c>
      <c r="E36" s="38">
        <v>39448</v>
      </c>
      <c r="F36" s="58" t="s">
        <v>201</v>
      </c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15" t="s">
        <v>631</v>
      </c>
    </row>
    <row r="37" spans="1:43" s="3" customFormat="1" ht="24">
      <c r="A37" s="14" t="s">
        <v>411</v>
      </c>
      <c r="B37" s="13" t="s">
        <v>412</v>
      </c>
      <c r="C37" s="13" t="s">
        <v>12</v>
      </c>
      <c r="D37" s="13" t="s">
        <v>413</v>
      </c>
      <c r="E37" s="38">
        <v>38718</v>
      </c>
      <c r="F37" s="13" t="s">
        <v>414</v>
      </c>
      <c r="G37" s="39">
        <v>2627.96</v>
      </c>
      <c r="H37" s="39">
        <v>882.62</v>
      </c>
      <c r="I37" s="39">
        <v>3510.58</v>
      </c>
      <c r="J37" s="39">
        <v>975.13</v>
      </c>
      <c r="K37" s="39">
        <v>183.34</v>
      </c>
      <c r="L37" s="39">
        <v>1158.47</v>
      </c>
      <c r="M37" s="39">
        <v>1671.05</v>
      </c>
      <c r="N37" s="39">
        <v>316.68</v>
      </c>
      <c r="O37" s="39">
        <v>1987.73</v>
      </c>
      <c r="P37" s="39">
        <v>2627.96</v>
      </c>
      <c r="Q37" s="39">
        <v>500.03</v>
      </c>
      <c r="R37" s="39">
        <v>3127.99</v>
      </c>
      <c r="S37" s="39">
        <v>2627.96</v>
      </c>
      <c r="T37" s="39">
        <v>500.03</v>
      </c>
      <c r="U37" s="39">
        <v>3127.99</v>
      </c>
      <c r="V37" s="39">
        <v>2627.96</v>
      </c>
      <c r="W37" s="39">
        <v>500.03</v>
      </c>
      <c r="X37" s="39">
        <v>3127.99</v>
      </c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15" t="s">
        <v>631</v>
      </c>
    </row>
    <row r="38" spans="1:43" s="3" customFormat="1" ht="48">
      <c r="A38" s="14" t="s">
        <v>59</v>
      </c>
      <c r="B38" s="13" t="s">
        <v>362</v>
      </c>
      <c r="C38" s="13" t="s">
        <v>6</v>
      </c>
      <c r="D38" s="13" t="s">
        <v>104</v>
      </c>
      <c r="E38" s="38">
        <v>38961</v>
      </c>
      <c r="F38" s="39" t="s">
        <v>435</v>
      </c>
      <c r="G38" s="39">
        <v>15154.04</v>
      </c>
      <c r="H38" s="39">
        <v>8637.8</v>
      </c>
      <c r="I38" s="39">
        <f>SUM(G38:H38)</f>
        <v>23791.84</v>
      </c>
      <c r="J38" s="39">
        <v>30129.41</v>
      </c>
      <c r="K38" s="39">
        <v>17173.76</v>
      </c>
      <c r="L38" s="39">
        <f>SUM(J38:K38)</f>
        <v>47303.17</v>
      </c>
      <c r="M38" s="39">
        <v>15340.33</v>
      </c>
      <c r="N38" s="39">
        <v>8743.98</v>
      </c>
      <c r="O38" s="39">
        <f>SUM(M38:N38)</f>
        <v>24084.309999999998</v>
      </c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40"/>
      <c r="AQ38" s="15" t="s">
        <v>632</v>
      </c>
    </row>
    <row r="39" spans="1:43" s="3" customFormat="1" ht="24">
      <c r="A39" s="14" t="s">
        <v>453</v>
      </c>
      <c r="B39" s="13" t="s">
        <v>71</v>
      </c>
      <c r="C39" s="13" t="s">
        <v>454</v>
      </c>
      <c r="D39" s="13" t="s">
        <v>455</v>
      </c>
      <c r="E39" s="38">
        <v>42450</v>
      </c>
      <c r="F39" s="13" t="s">
        <v>456</v>
      </c>
      <c r="G39" s="39" t="s">
        <v>141</v>
      </c>
      <c r="H39" s="42" t="s">
        <v>141</v>
      </c>
      <c r="I39" s="42" t="s">
        <v>141</v>
      </c>
      <c r="J39" s="39" t="s">
        <v>141</v>
      </c>
      <c r="K39" s="42" t="s">
        <v>141</v>
      </c>
      <c r="L39" s="42" t="s">
        <v>141</v>
      </c>
      <c r="M39" s="39">
        <v>1623.81</v>
      </c>
      <c r="N39" s="42">
        <v>553.65</v>
      </c>
      <c r="O39" s="42">
        <v>2144.46</v>
      </c>
      <c r="P39" s="39">
        <v>2874.52</v>
      </c>
      <c r="Q39" s="42">
        <v>964.57</v>
      </c>
      <c r="R39" s="42">
        <v>3839.09</v>
      </c>
      <c r="S39" s="39">
        <v>5179.49</v>
      </c>
      <c r="T39" s="42">
        <v>1879.65</v>
      </c>
      <c r="U39" s="42">
        <v>7059.14</v>
      </c>
      <c r="V39" s="39">
        <v>6040.33</v>
      </c>
      <c r="W39" s="42">
        <v>2283.88</v>
      </c>
      <c r="X39" s="42">
        <f>SUM(V39:W39)</f>
        <v>8324.21</v>
      </c>
      <c r="Y39" s="39">
        <v>4687.15</v>
      </c>
      <c r="Z39" s="42">
        <v>1777.23</v>
      </c>
      <c r="AA39" s="42">
        <f>SUM(Y39:Z39)</f>
        <v>6464.379999999999</v>
      </c>
      <c r="AB39" s="39">
        <v>4641.82</v>
      </c>
      <c r="AC39" s="42">
        <v>1758.13</v>
      </c>
      <c r="AD39" s="42">
        <f>SUM(AB39:AC39)</f>
        <v>6399.95</v>
      </c>
      <c r="AE39" s="39">
        <v>4542.54</v>
      </c>
      <c r="AF39" s="42">
        <v>1835.02</v>
      </c>
      <c r="AG39" s="42">
        <v>6377.56</v>
      </c>
      <c r="AH39" s="39">
        <v>5172.66</v>
      </c>
      <c r="AI39" s="42">
        <v>1863.09</v>
      </c>
      <c r="AJ39" s="42">
        <f>SUM(AH39:AI39)</f>
        <v>7035.75</v>
      </c>
      <c r="AK39" s="39">
        <v>4824.3</v>
      </c>
      <c r="AL39" s="42">
        <v>1835.02</v>
      </c>
      <c r="AM39" s="42">
        <f>SUM(AK39:AL39)</f>
        <v>6659.32</v>
      </c>
      <c r="AN39" s="39">
        <v>4898.46</v>
      </c>
      <c r="AO39" s="42">
        <v>1866.27</v>
      </c>
      <c r="AP39" s="43">
        <f>SUM(AN39:AO39)</f>
        <v>6764.73</v>
      </c>
      <c r="AQ39" s="15" t="s">
        <v>622</v>
      </c>
    </row>
    <row r="40" spans="1:43" s="3" customFormat="1" ht="24">
      <c r="A40" s="14" t="s">
        <v>467</v>
      </c>
      <c r="B40" s="13" t="s">
        <v>468</v>
      </c>
      <c r="C40" s="13" t="s">
        <v>35</v>
      </c>
      <c r="D40" s="13" t="s">
        <v>469</v>
      </c>
      <c r="E40" s="38">
        <v>42446</v>
      </c>
      <c r="F40" s="13" t="s">
        <v>470</v>
      </c>
      <c r="G40" s="39" t="s">
        <v>141</v>
      </c>
      <c r="H40" s="42" t="s">
        <v>141</v>
      </c>
      <c r="I40" s="42" t="s">
        <v>141</v>
      </c>
      <c r="J40" s="39" t="s">
        <v>141</v>
      </c>
      <c r="K40" s="42" t="s">
        <v>141</v>
      </c>
      <c r="L40" s="42" t="s">
        <v>141</v>
      </c>
      <c r="M40" s="39">
        <v>4927.72</v>
      </c>
      <c r="N40" s="42">
        <v>410.64</v>
      </c>
      <c r="O40" s="42">
        <f>SUM(M40:N40)</f>
        <v>5338.360000000001</v>
      </c>
      <c r="P40" s="39">
        <v>10183.95</v>
      </c>
      <c r="Q40" s="42">
        <v>848.66</v>
      </c>
      <c r="R40" s="42">
        <f>SUM(P40:Q40)</f>
        <v>11032.61</v>
      </c>
      <c r="S40" s="39">
        <v>10183.95</v>
      </c>
      <c r="T40" s="42">
        <v>848.66</v>
      </c>
      <c r="U40" s="42">
        <f>SUM(S40:T40)</f>
        <v>11032.61</v>
      </c>
      <c r="V40" s="39">
        <v>10183.95</v>
      </c>
      <c r="W40" s="42">
        <v>848.66</v>
      </c>
      <c r="X40" s="42">
        <f>SUM(V40:W40)</f>
        <v>11032.61</v>
      </c>
      <c r="Y40" s="39">
        <v>11011.9</v>
      </c>
      <c r="Z40" s="42">
        <v>4601.46</v>
      </c>
      <c r="AA40" s="42">
        <f>SUM(Y40:Z40)</f>
        <v>15613.36</v>
      </c>
      <c r="AB40" s="39">
        <v>12342.86</v>
      </c>
      <c r="AC40" s="42">
        <v>1337.64</v>
      </c>
      <c r="AD40" s="42">
        <f>SUM(AB40:AC40)</f>
        <v>13680.5</v>
      </c>
      <c r="AE40" s="39">
        <v>17729.91</v>
      </c>
      <c r="AF40" s="42">
        <v>1268.94</v>
      </c>
      <c r="AG40" s="42">
        <f>SUM(AE40:AF40)</f>
        <v>18998.85</v>
      </c>
      <c r="AH40" s="39">
        <v>11791.04</v>
      </c>
      <c r="AI40" s="42">
        <v>1402.56</v>
      </c>
      <c r="AJ40" s="42">
        <f>SUM(AH40:AI40)</f>
        <v>13193.6</v>
      </c>
      <c r="AK40" s="39">
        <v>11791.04</v>
      </c>
      <c r="AL40" s="42">
        <v>1402.56</v>
      </c>
      <c r="AM40" s="42">
        <f>SUM(AK40:AL40)</f>
        <v>13193.6</v>
      </c>
      <c r="AN40" s="39">
        <v>11791.04</v>
      </c>
      <c r="AO40" s="42">
        <v>1514.48</v>
      </c>
      <c r="AP40" s="43">
        <f>SUM(AN40:AO40)</f>
        <v>13305.52</v>
      </c>
      <c r="AQ40" s="15" t="s">
        <v>622</v>
      </c>
    </row>
    <row r="41" spans="1:43" s="3" customFormat="1" ht="24">
      <c r="A41" s="14" t="s">
        <v>458</v>
      </c>
      <c r="B41" s="13" t="s">
        <v>459</v>
      </c>
      <c r="C41" s="13" t="s">
        <v>91</v>
      </c>
      <c r="D41" s="13" t="s">
        <v>460</v>
      </c>
      <c r="E41" s="38">
        <v>42078</v>
      </c>
      <c r="F41" s="13" t="s">
        <v>461</v>
      </c>
      <c r="G41" s="44">
        <v>2606.4</v>
      </c>
      <c r="H41" s="44">
        <v>717.51</v>
      </c>
      <c r="I41" s="44">
        <f>SUM(G41:H41)</f>
        <v>3323.91</v>
      </c>
      <c r="J41" s="39">
        <v>2606.4</v>
      </c>
      <c r="K41" s="39">
        <v>717.51</v>
      </c>
      <c r="L41" s="39">
        <f>SUM(J41:K41)</f>
        <v>3323.91</v>
      </c>
      <c r="M41" s="39">
        <v>2606.4</v>
      </c>
      <c r="N41" s="39">
        <v>717.51</v>
      </c>
      <c r="O41" s="39">
        <f>SUM(M41:N41)</f>
        <v>3323.91</v>
      </c>
      <c r="P41" s="39">
        <v>2606.4</v>
      </c>
      <c r="Q41" s="39">
        <v>717.51</v>
      </c>
      <c r="R41" s="39">
        <f>SUM(P41:Q41)</f>
        <v>3323.91</v>
      </c>
      <c r="S41" s="39">
        <v>2684.6</v>
      </c>
      <c r="T41" s="39">
        <v>754.23</v>
      </c>
      <c r="U41" s="39">
        <f>SUM(S41:T41)</f>
        <v>3438.83</v>
      </c>
      <c r="V41" s="39">
        <v>2684.6</v>
      </c>
      <c r="W41" s="39">
        <v>754.23</v>
      </c>
      <c r="X41" s="39">
        <f>SUM(V41:W41)</f>
        <v>3438.83</v>
      </c>
      <c r="Y41" s="39">
        <v>2684.6</v>
      </c>
      <c r="Z41" s="39">
        <v>754.23</v>
      </c>
      <c r="AA41" s="39">
        <f>SUM(Y41:Z41)</f>
        <v>3438.83</v>
      </c>
      <c r="AB41" s="39">
        <v>2684.6</v>
      </c>
      <c r="AC41" s="39">
        <v>754.23</v>
      </c>
      <c r="AD41" s="39">
        <f>SUM(AB41:AC41)</f>
        <v>3438.83</v>
      </c>
      <c r="AE41" s="39">
        <v>2962.8</v>
      </c>
      <c r="AF41" s="39">
        <v>590.97</v>
      </c>
      <c r="AG41" s="39">
        <v>3553.77</v>
      </c>
      <c r="AH41" s="39">
        <v>2962.8</v>
      </c>
      <c r="AI41" s="39">
        <v>590.97</v>
      </c>
      <c r="AJ41" s="39">
        <v>3553.77</v>
      </c>
      <c r="AK41" s="39">
        <v>2962.8</v>
      </c>
      <c r="AL41" s="39">
        <v>590.97</v>
      </c>
      <c r="AM41" s="39">
        <v>3553.77</v>
      </c>
      <c r="AN41" s="39">
        <v>5925.24</v>
      </c>
      <c r="AO41" s="39">
        <v>1167.37</v>
      </c>
      <c r="AP41" s="40">
        <v>7092.61</v>
      </c>
      <c r="AQ41" s="15" t="s">
        <v>622</v>
      </c>
    </row>
    <row r="42" spans="1:43" s="3" customFormat="1" ht="12.75">
      <c r="A42" s="14" t="s">
        <v>226</v>
      </c>
      <c r="B42" s="13" t="s">
        <v>227</v>
      </c>
      <c r="C42" s="13" t="s">
        <v>35</v>
      </c>
      <c r="D42" s="13" t="s">
        <v>228</v>
      </c>
      <c r="E42" s="38">
        <v>39335</v>
      </c>
      <c r="F42" s="13" t="s">
        <v>229</v>
      </c>
      <c r="G42" s="44">
        <v>6732.06</v>
      </c>
      <c r="H42" s="44">
        <v>956.69</v>
      </c>
      <c r="I42" s="44">
        <v>7688.75</v>
      </c>
      <c r="J42" s="39">
        <v>6732.06</v>
      </c>
      <c r="K42" s="39">
        <v>956.69</v>
      </c>
      <c r="L42" s="39">
        <v>7688.75</v>
      </c>
      <c r="M42" s="39">
        <v>6732.06</v>
      </c>
      <c r="N42" s="39">
        <v>956.69</v>
      </c>
      <c r="O42" s="39">
        <v>7688.75</v>
      </c>
      <c r="P42" s="39">
        <v>6732.06</v>
      </c>
      <c r="Q42" s="39">
        <v>956.69</v>
      </c>
      <c r="R42" s="39">
        <v>7688.75</v>
      </c>
      <c r="S42" s="39">
        <v>6732.06</v>
      </c>
      <c r="T42" s="39">
        <v>956.69</v>
      </c>
      <c r="U42" s="39">
        <v>7688.75</v>
      </c>
      <c r="V42" s="39">
        <v>6732.06</v>
      </c>
      <c r="W42" s="39">
        <v>956.69</v>
      </c>
      <c r="X42" s="39">
        <v>7688.75</v>
      </c>
      <c r="Y42" s="39">
        <v>6732.06</v>
      </c>
      <c r="Z42" s="39">
        <v>956.69</v>
      </c>
      <c r="AA42" s="39">
        <v>7688.75</v>
      </c>
      <c r="AB42" s="39">
        <v>7624.05</v>
      </c>
      <c r="AC42" s="39">
        <v>956.69</v>
      </c>
      <c r="AD42" s="39">
        <v>8580.74</v>
      </c>
      <c r="AE42" s="39">
        <v>7624.05</v>
      </c>
      <c r="AF42" s="39">
        <v>956.69</v>
      </c>
      <c r="AG42" s="39">
        <v>8580.74</v>
      </c>
      <c r="AH42" s="39">
        <v>7624.05</v>
      </c>
      <c r="AI42" s="39">
        <v>956.69</v>
      </c>
      <c r="AJ42" s="39">
        <v>8580.74</v>
      </c>
      <c r="AK42" s="39">
        <v>7624.05</v>
      </c>
      <c r="AL42" s="39">
        <v>956.69</v>
      </c>
      <c r="AM42" s="39">
        <v>8580.74</v>
      </c>
      <c r="AN42" s="39">
        <v>7624.05</v>
      </c>
      <c r="AO42" s="39">
        <v>956.69</v>
      </c>
      <c r="AP42" s="40">
        <v>8580.74</v>
      </c>
      <c r="AQ42" s="15" t="s">
        <v>622</v>
      </c>
    </row>
    <row r="43" spans="1:43" s="3" customFormat="1" ht="36">
      <c r="A43" s="14" t="s">
        <v>55</v>
      </c>
      <c r="B43" s="13" t="s">
        <v>56</v>
      </c>
      <c r="C43" s="13" t="s">
        <v>14</v>
      </c>
      <c r="D43" s="13" t="s">
        <v>107</v>
      </c>
      <c r="E43" s="38">
        <v>41124</v>
      </c>
      <c r="F43" s="13" t="s">
        <v>68</v>
      </c>
      <c r="G43" s="39">
        <v>4089.2</v>
      </c>
      <c r="H43" s="39">
        <v>1900.87</v>
      </c>
      <c r="I43" s="39">
        <f>SUM(G43:H43)</f>
        <v>5990.07</v>
      </c>
      <c r="J43" s="39">
        <v>4089.2</v>
      </c>
      <c r="K43" s="39">
        <v>1879.87</v>
      </c>
      <c r="L43" s="39">
        <f>SUM(J43:K43)</f>
        <v>5969.07</v>
      </c>
      <c r="M43" s="39">
        <v>5452.26</v>
      </c>
      <c r="N43" s="39">
        <v>2467.17</v>
      </c>
      <c r="O43" s="39">
        <v>7919.43</v>
      </c>
      <c r="P43" s="39">
        <v>4089.2</v>
      </c>
      <c r="Q43" s="39">
        <v>2002.63</v>
      </c>
      <c r="R43" s="39">
        <v>6091.83</v>
      </c>
      <c r="S43" s="39">
        <v>4089.2</v>
      </c>
      <c r="T43" s="39">
        <v>2023.63</v>
      </c>
      <c r="U43" s="39">
        <v>6112.83</v>
      </c>
      <c r="V43" s="39">
        <v>4089.2</v>
      </c>
      <c r="W43" s="39">
        <v>2044.63</v>
      </c>
      <c r="X43" s="39">
        <v>6133.83</v>
      </c>
      <c r="Y43" s="39">
        <v>4089.2</v>
      </c>
      <c r="Z43" s="39">
        <v>2918.26</v>
      </c>
      <c r="AA43" s="39">
        <f>SUM(Y43:Z43)</f>
        <v>7007.46</v>
      </c>
      <c r="AB43" s="39">
        <v>4089.2</v>
      </c>
      <c r="AC43" s="39">
        <v>2918.26</v>
      </c>
      <c r="AD43" s="39">
        <f>SUM(AB43:AC43)</f>
        <v>7007.46</v>
      </c>
      <c r="AE43" s="39">
        <v>4089.2</v>
      </c>
      <c r="AF43" s="39">
        <v>2918.26</v>
      </c>
      <c r="AG43" s="39">
        <f>SUM(AE43:AF43)</f>
        <v>7007.46</v>
      </c>
      <c r="AH43" s="39">
        <v>4089.2</v>
      </c>
      <c r="AI43" s="39">
        <v>2918.26</v>
      </c>
      <c r="AJ43" s="39">
        <f>SUM(AH43:AI43)</f>
        <v>7007.46</v>
      </c>
      <c r="AK43" s="39">
        <v>4089.2</v>
      </c>
      <c r="AL43" s="39">
        <v>2918.26</v>
      </c>
      <c r="AM43" s="39">
        <f>SUM(AK43:AL43)</f>
        <v>7007.46</v>
      </c>
      <c r="AN43" s="39">
        <v>2883.75</v>
      </c>
      <c r="AO43" s="39">
        <v>2475.93</v>
      </c>
      <c r="AP43" s="40">
        <f>SUM(AN43:AO43)</f>
        <v>5359.68</v>
      </c>
      <c r="AQ43" s="15" t="s">
        <v>633</v>
      </c>
    </row>
    <row r="44" spans="1:43" s="3" customFormat="1" ht="24">
      <c r="A44" s="14" t="s">
        <v>242</v>
      </c>
      <c r="B44" s="13" t="s">
        <v>243</v>
      </c>
      <c r="C44" s="13" t="s">
        <v>14</v>
      </c>
      <c r="D44" s="13" t="s">
        <v>244</v>
      </c>
      <c r="E44" s="38">
        <v>41491</v>
      </c>
      <c r="F44" s="13" t="s">
        <v>245</v>
      </c>
      <c r="G44" s="44">
        <v>6342.7</v>
      </c>
      <c r="H44" s="44">
        <v>1537.77</v>
      </c>
      <c r="I44" s="44">
        <v>7880.47</v>
      </c>
      <c r="J44" s="44">
        <v>3520.95</v>
      </c>
      <c r="K44" s="44">
        <v>1229.17</v>
      </c>
      <c r="L44" s="44">
        <v>4750.12</v>
      </c>
      <c r="M44" s="44">
        <v>3580.15</v>
      </c>
      <c r="N44" s="44">
        <v>1251.95</v>
      </c>
      <c r="O44" s="44">
        <v>4832.1</v>
      </c>
      <c r="P44" s="44">
        <v>3520.95</v>
      </c>
      <c r="Q44" s="44">
        <v>1229.17</v>
      </c>
      <c r="R44" s="44">
        <v>4750.12</v>
      </c>
      <c r="S44" s="39">
        <v>3520.95</v>
      </c>
      <c r="T44" s="39">
        <v>1229.17</v>
      </c>
      <c r="U44" s="39">
        <v>4750.12</v>
      </c>
      <c r="V44" s="42">
        <v>5121.42</v>
      </c>
      <c r="W44" s="42">
        <v>1845.34</v>
      </c>
      <c r="X44" s="42">
        <v>6966.76</v>
      </c>
      <c r="Y44" s="39">
        <v>3520.95</v>
      </c>
      <c r="Z44" s="39">
        <v>1229.17</v>
      </c>
      <c r="AA44" s="39">
        <v>4750.12</v>
      </c>
      <c r="AB44" s="42">
        <v>3520.95</v>
      </c>
      <c r="AC44" s="42">
        <v>1229.17</v>
      </c>
      <c r="AD44" s="42">
        <v>4750.12</v>
      </c>
      <c r="AE44" s="42">
        <v>3520.95</v>
      </c>
      <c r="AF44" s="42">
        <v>1229.17</v>
      </c>
      <c r="AG44" s="42">
        <v>4750.12</v>
      </c>
      <c r="AH44" s="42">
        <v>3520.95</v>
      </c>
      <c r="AI44" s="42">
        <v>1229.17</v>
      </c>
      <c r="AJ44" s="42">
        <v>4750.12</v>
      </c>
      <c r="AK44" s="42">
        <v>3520.95</v>
      </c>
      <c r="AL44" s="42">
        <v>1229.17</v>
      </c>
      <c r="AM44" s="42">
        <v>4750.12</v>
      </c>
      <c r="AN44" s="39">
        <v>6721.9</v>
      </c>
      <c r="AO44" s="39">
        <v>2461.53</v>
      </c>
      <c r="AP44" s="40">
        <f>SUM(AN44:AO44)</f>
        <v>9183.43</v>
      </c>
      <c r="AQ44" s="21" t="s">
        <v>622</v>
      </c>
    </row>
    <row r="45" spans="1:43" s="3" customFormat="1" ht="24">
      <c r="A45" s="14" t="s">
        <v>634</v>
      </c>
      <c r="B45" s="13" t="s">
        <v>387</v>
      </c>
      <c r="C45" s="13" t="s">
        <v>28</v>
      </c>
      <c r="D45" s="13" t="s">
        <v>635</v>
      </c>
      <c r="E45" s="38">
        <v>42522</v>
      </c>
      <c r="F45" s="13" t="s">
        <v>636</v>
      </c>
      <c r="G45" s="44" t="s">
        <v>141</v>
      </c>
      <c r="H45" s="44" t="s">
        <v>141</v>
      </c>
      <c r="I45" s="44" t="s">
        <v>141</v>
      </c>
      <c r="J45" s="44" t="s">
        <v>141</v>
      </c>
      <c r="K45" s="44" t="s">
        <v>141</v>
      </c>
      <c r="L45" s="44" t="s">
        <v>141</v>
      </c>
      <c r="M45" s="44" t="s">
        <v>141</v>
      </c>
      <c r="N45" s="44" t="s">
        <v>141</v>
      </c>
      <c r="O45" s="44" t="s">
        <v>141</v>
      </c>
      <c r="P45" s="44" t="s">
        <v>141</v>
      </c>
      <c r="Q45" s="44" t="s">
        <v>141</v>
      </c>
      <c r="R45" s="44" t="s">
        <v>141</v>
      </c>
      <c r="S45" s="44" t="s">
        <v>141</v>
      </c>
      <c r="T45" s="44" t="s">
        <v>141</v>
      </c>
      <c r="U45" s="44" t="s">
        <v>141</v>
      </c>
      <c r="V45" s="39">
        <v>11817.65</v>
      </c>
      <c r="W45" s="39">
        <v>3566.68</v>
      </c>
      <c r="X45" s="39">
        <f>SUM(V45:W45)</f>
        <v>15384.33</v>
      </c>
      <c r="Y45" s="39">
        <v>12055.63</v>
      </c>
      <c r="Z45" s="39">
        <v>3659.41</v>
      </c>
      <c r="AA45" s="39">
        <f>SUM(Y45:Z45)</f>
        <v>15715.039999999999</v>
      </c>
      <c r="AB45" s="39">
        <v>16353.35</v>
      </c>
      <c r="AC45" s="39">
        <v>5236.21</v>
      </c>
      <c r="AD45" s="39">
        <f>SUM(AB45:AC45)</f>
        <v>21589.56</v>
      </c>
      <c r="AE45" s="39">
        <v>14044.15</v>
      </c>
      <c r="AF45" s="39">
        <v>4352.87</v>
      </c>
      <c r="AG45" s="39">
        <f>SUM(AE45:AF45)</f>
        <v>18397.02</v>
      </c>
      <c r="AH45" s="39">
        <v>13953.25</v>
      </c>
      <c r="AI45" s="39">
        <v>4352.87</v>
      </c>
      <c r="AJ45" s="39">
        <f>SUM(AH45:AI45)</f>
        <v>18306.12</v>
      </c>
      <c r="AK45" s="39">
        <v>14022.2</v>
      </c>
      <c r="AL45" s="39">
        <v>4353.05</v>
      </c>
      <c r="AM45" s="39">
        <f>SUM(AK45:AL45)</f>
        <v>18375.25</v>
      </c>
      <c r="AN45" s="39"/>
      <c r="AO45" s="39"/>
      <c r="AP45" s="39"/>
      <c r="AQ45" s="15" t="s">
        <v>637</v>
      </c>
    </row>
    <row r="46" spans="1:43" s="3" customFormat="1" ht="24">
      <c r="A46" s="59" t="s">
        <v>383</v>
      </c>
      <c r="B46" s="13" t="s">
        <v>57</v>
      </c>
      <c r="C46" s="13" t="s">
        <v>35</v>
      </c>
      <c r="D46" s="13" t="s">
        <v>384</v>
      </c>
      <c r="E46" s="38">
        <v>42172</v>
      </c>
      <c r="F46" s="13" t="s">
        <v>385</v>
      </c>
      <c r="G46" s="39">
        <v>32843.23</v>
      </c>
      <c r="H46" s="42">
        <v>4330.26</v>
      </c>
      <c r="I46" s="39">
        <f>SUM(G46:H46)</f>
        <v>37173.490000000005</v>
      </c>
      <c r="J46" s="44">
        <v>30417.11</v>
      </c>
      <c r="K46" s="44">
        <v>4384.26</v>
      </c>
      <c r="L46" s="44">
        <v>34801.37</v>
      </c>
      <c r="M46" s="44">
        <v>30417.11</v>
      </c>
      <c r="N46" s="44">
        <v>4384.26</v>
      </c>
      <c r="O46" s="44">
        <v>34801.37</v>
      </c>
      <c r="P46" s="44">
        <v>30417.11</v>
      </c>
      <c r="Q46" s="44">
        <v>4384.26</v>
      </c>
      <c r="R46" s="44">
        <v>34801.37</v>
      </c>
      <c r="S46" s="44">
        <v>30417.11</v>
      </c>
      <c r="T46" s="44">
        <v>4384.26</v>
      </c>
      <c r="U46" s="44">
        <v>34801.37</v>
      </c>
      <c r="V46" s="39">
        <v>30417.11</v>
      </c>
      <c r="W46" s="39">
        <v>4384.26</v>
      </c>
      <c r="X46" s="39">
        <v>34801.37</v>
      </c>
      <c r="Y46" s="39">
        <v>30417.11</v>
      </c>
      <c r="Z46" s="39">
        <v>4384.26</v>
      </c>
      <c r="AA46" s="39">
        <v>34801.37</v>
      </c>
      <c r="AB46" s="39">
        <v>30417.11</v>
      </c>
      <c r="AC46" s="39">
        <v>4384.27</v>
      </c>
      <c r="AD46" s="39">
        <f>SUM(AB46:AC46)</f>
        <v>34801.380000000005</v>
      </c>
      <c r="AE46" s="39">
        <v>30417.11</v>
      </c>
      <c r="AF46" s="39">
        <v>4384.27</v>
      </c>
      <c r="AG46" s="39">
        <f>SUM(AE46:AF46)</f>
        <v>34801.380000000005</v>
      </c>
      <c r="AH46" s="39">
        <v>33040.61</v>
      </c>
      <c r="AI46" s="39">
        <v>4330.26</v>
      </c>
      <c r="AJ46" s="39">
        <v>37370.87</v>
      </c>
      <c r="AK46" s="39">
        <v>30417.11</v>
      </c>
      <c r="AL46" s="39">
        <v>4384.27</v>
      </c>
      <c r="AM46" s="39">
        <f>SUM(AK46:AL46)</f>
        <v>34801.380000000005</v>
      </c>
      <c r="AN46" s="39">
        <v>30417.11</v>
      </c>
      <c r="AO46" s="39">
        <v>4384.26</v>
      </c>
      <c r="AP46" s="40">
        <f>SUM(AN46:AO46)</f>
        <v>34801.37</v>
      </c>
      <c r="AQ46" s="19" t="s">
        <v>619</v>
      </c>
    </row>
    <row r="47" spans="1:43" s="3" customFormat="1" ht="12.75">
      <c r="A47" s="14" t="s">
        <v>386</v>
      </c>
      <c r="B47" s="18" t="s">
        <v>387</v>
      </c>
      <c r="C47" s="13" t="s">
        <v>35</v>
      </c>
      <c r="D47" s="13" t="s">
        <v>388</v>
      </c>
      <c r="E47" s="38">
        <v>42088</v>
      </c>
      <c r="F47" s="42" t="s">
        <v>389</v>
      </c>
      <c r="G47" s="39">
        <v>20368.16</v>
      </c>
      <c r="H47" s="42">
        <v>7227.35</v>
      </c>
      <c r="I47" s="39">
        <v>27595.51</v>
      </c>
      <c r="J47" s="44">
        <v>20752.76</v>
      </c>
      <c r="K47" s="42">
        <v>6864.45</v>
      </c>
      <c r="L47" s="44">
        <v>27617.21</v>
      </c>
      <c r="M47" s="44">
        <v>5968.59</v>
      </c>
      <c r="N47" s="44">
        <v>4491.9</v>
      </c>
      <c r="O47" s="44">
        <v>10460.49</v>
      </c>
      <c r="P47" s="44">
        <v>17905.75</v>
      </c>
      <c r="Q47" s="44">
        <v>9790.26</v>
      </c>
      <c r="R47" s="44">
        <v>27696.01</v>
      </c>
      <c r="S47" s="44">
        <v>17905.75</v>
      </c>
      <c r="T47" s="44">
        <v>9790.26</v>
      </c>
      <c r="U47" s="44">
        <v>27696.01</v>
      </c>
      <c r="V47" s="39">
        <v>17905.75</v>
      </c>
      <c r="W47" s="39">
        <v>9790.26</v>
      </c>
      <c r="X47" s="39">
        <v>27696.01</v>
      </c>
      <c r="Y47" s="39">
        <v>21637.62</v>
      </c>
      <c r="Z47" s="39">
        <v>7712.98</v>
      </c>
      <c r="AA47" s="39">
        <v>29350.6</v>
      </c>
      <c r="AB47" s="39">
        <v>30479.34</v>
      </c>
      <c r="AC47" s="39">
        <v>11120.33</v>
      </c>
      <c r="AD47" s="39">
        <v>41599.67</v>
      </c>
      <c r="AE47" s="39">
        <v>18698.02</v>
      </c>
      <c r="AF47" s="39">
        <v>6346.49</v>
      </c>
      <c r="AG47" s="39">
        <f>SUM(AE47:AF47)</f>
        <v>25044.510000000002</v>
      </c>
      <c r="AH47" s="39">
        <v>25455.89</v>
      </c>
      <c r="AI47" s="39">
        <v>9158.89</v>
      </c>
      <c r="AJ47" s="39">
        <f>SUM(AH47:AI47)</f>
        <v>34614.78</v>
      </c>
      <c r="AK47" s="39">
        <v>25595.48</v>
      </c>
      <c r="AL47" s="39">
        <v>9159.07</v>
      </c>
      <c r="AM47" s="39">
        <v>34754.55</v>
      </c>
      <c r="AN47" s="39">
        <v>23603.75</v>
      </c>
      <c r="AO47" s="39">
        <v>8437.22</v>
      </c>
      <c r="AP47" s="39">
        <v>32040.97</v>
      </c>
      <c r="AQ47" s="60" t="s">
        <v>622</v>
      </c>
    </row>
    <row r="48" spans="1:43" s="3" customFormat="1" ht="36">
      <c r="A48" s="14" t="s">
        <v>319</v>
      </c>
      <c r="B48" s="13" t="s">
        <v>62</v>
      </c>
      <c r="C48" s="13" t="s">
        <v>12</v>
      </c>
      <c r="D48" s="13" t="s">
        <v>320</v>
      </c>
      <c r="E48" s="38">
        <v>41890</v>
      </c>
      <c r="F48" s="13" t="s">
        <v>321</v>
      </c>
      <c r="G48" s="39">
        <v>11487.63</v>
      </c>
      <c r="H48" s="42">
        <v>9702.74</v>
      </c>
      <c r="I48" s="42">
        <v>21190.37</v>
      </c>
      <c r="J48" s="39">
        <v>11487.63</v>
      </c>
      <c r="K48" s="42">
        <v>9710.74</v>
      </c>
      <c r="L48" s="42">
        <f>SUM(J48:K48)</f>
        <v>21198.37</v>
      </c>
      <c r="M48" s="39" t="s">
        <v>141</v>
      </c>
      <c r="N48" s="42" t="s">
        <v>141</v>
      </c>
      <c r="O48" s="42" t="s">
        <v>141</v>
      </c>
      <c r="P48" s="39" t="s">
        <v>141</v>
      </c>
      <c r="Q48" s="42" t="s">
        <v>141</v>
      </c>
      <c r="R48" s="42" t="s">
        <v>141</v>
      </c>
      <c r="S48" s="39" t="s">
        <v>141</v>
      </c>
      <c r="T48" s="42" t="s">
        <v>141</v>
      </c>
      <c r="U48" s="42" t="s">
        <v>141</v>
      </c>
      <c r="V48" s="39" t="s">
        <v>141</v>
      </c>
      <c r="W48" s="42" t="s">
        <v>141</v>
      </c>
      <c r="X48" s="42" t="s">
        <v>141</v>
      </c>
      <c r="Y48" s="39" t="s">
        <v>141</v>
      </c>
      <c r="Z48" s="42" t="s">
        <v>141</v>
      </c>
      <c r="AA48" s="42" t="s">
        <v>141</v>
      </c>
      <c r="AB48" s="39" t="s">
        <v>141</v>
      </c>
      <c r="AC48" s="42" t="s">
        <v>141</v>
      </c>
      <c r="AD48" s="42" t="s">
        <v>141</v>
      </c>
      <c r="AE48" s="39" t="s">
        <v>141</v>
      </c>
      <c r="AF48" s="42" t="s">
        <v>141</v>
      </c>
      <c r="AG48" s="42" t="s">
        <v>141</v>
      </c>
      <c r="AH48" s="39" t="s">
        <v>141</v>
      </c>
      <c r="AI48" s="42" t="s">
        <v>141</v>
      </c>
      <c r="AJ48" s="42" t="s">
        <v>141</v>
      </c>
      <c r="AK48" s="39" t="s">
        <v>141</v>
      </c>
      <c r="AL48" s="42" t="s">
        <v>141</v>
      </c>
      <c r="AM48" s="42" t="s">
        <v>141</v>
      </c>
      <c r="AN48" s="39" t="s">
        <v>141</v>
      </c>
      <c r="AO48" s="42" t="s">
        <v>141</v>
      </c>
      <c r="AP48" s="42" t="s">
        <v>141</v>
      </c>
      <c r="AQ48" s="16" t="s">
        <v>638</v>
      </c>
    </row>
  </sheetData>
  <sheetProtection/>
  <mergeCells count="20">
    <mergeCell ref="A2:AQ2"/>
    <mergeCell ref="Y3:AA3"/>
    <mergeCell ref="AB3:AD3"/>
    <mergeCell ref="AE3:AG3"/>
    <mergeCell ref="M3:O3"/>
    <mergeCell ref="P3:R3"/>
    <mergeCell ref="J3:L3"/>
    <mergeCell ref="AK3:AM3"/>
    <mergeCell ref="AN3:AP3"/>
    <mergeCell ref="AQ3:AQ4"/>
    <mergeCell ref="AH3:AJ3"/>
    <mergeCell ref="A3:A4"/>
    <mergeCell ref="B3:B4"/>
    <mergeCell ref="C3:C4"/>
    <mergeCell ref="D3:D4"/>
    <mergeCell ref="S3:U3"/>
    <mergeCell ref="V3:X3"/>
    <mergeCell ref="E3:E4"/>
    <mergeCell ref="F3:F4"/>
    <mergeCell ref="G3:I3"/>
  </mergeCells>
  <printOptions/>
  <pageMargins left="0.787401575" right="0.787401575" top="0.984251969" bottom="0.984251969" header="0.492125985" footer="0.492125985"/>
  <pageSetup horizontalDpi="600" verticalDpi="600" orientation="portrait" paperSize="9" scale="60" r:id="rId2"/>
  <colBreaks count="6" manualBreakCount="6">
    <brk id="6" max="65535" man="1"/>
    <brk id="12" max="65535" man="1"/>
    <brk id="18" max="65535" man="1"/>
    <brk id="24" max="65535" man="1"/>
    <brk id="30" max="65535" man="1"/>
    <brk id="36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7"/>
  </sheetPr>
  <dimension ref="A1:CE755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1" width="35.7109375" style="1" customWidth="1"/>
    <col min="2" max="2" width="15.7109375" style="5" customWidth="1"/>
    <col min="3" max="3" width="10.7109375" style="5" customWidth="1"/>
    <col min="4" max="4" width="16.7109375" style="5" customWidth="1"/>
    <col min="5" max="5" width="12.7109375" style="5" customWidth="1"/>
    <col min="6" max="6" width="16.7109375" style="5" customWidth="1"/>
    <col min="7" max="7" width="13.7109375" style="1" customWidth="1"/>
    <col min="8" max="9" width="13.7109375" style="2" customWidth="1"/>
    <col min="10" max="10" width="13.7109375" style="1" customWidth="1"/>
    <col min="11" max="12" width="13.7109375" style="2" customWidth="1"/>
    <col min="13" max="13" width="13.7109375" style="1" customWidth="1"/>
    <col min="14" max="15" width="13.7109375" style="2" customWidth="1"/>
    <col min="16" max="16" width="13.7109375" style="1" customWidth="1"/>
    <col min="17" max="18" width="13.7109375" style="2" customWidth="1"/>
    <col min="19" max="19" width="13.7109375" style="1" customWidth="1"/>
    <col min="20" max="21" width="13.7109375" style="2" customWidth="1"/>
    <col min="22" max="22" width="13.7109375" style="1" customWidth="1"/>
    <col min="23" max="24" width="13.7109375" style="2" customWidth="1"/>
    <col min="25" max="25" width="13.7109375" style="1" customWidth="1"/>
    <col min="26" max="27" width="13.7109375" style="2" customWidth="1"/>
    <col min="28" max="28" width="13.7109375" style="6" customWidth="1"/>
    <col min="29" max="30" width="13.7109375" style="2" customWidth="1"/>
    <col min="31" max="31" width="13.7109375" style="1" customWidth="1"/>
    <col min="32" max="33" width="13.7109375" style="2" customWidth="1"/>
    <col min="34" max="34" width="13.7109375" style="1" customWidth="1"/>
    <col min="35" max="36" width="13.7109375" style="2" customWidth="1"/>
    <col min="37" max="37" width="13.7109375" style="1" customWidth="1"/>
    <col min="38" max="39" width="13.7109375" style="2" customWidth="1"/>
    <col min="40" max="40" width="13.7109375" style="1" customWidth="1"/>
    <col min="41" max="42" width="13.7109375" style="2" customWidth="1"/>
    <col min="43" max="43" width="45.7109375" style="129" customWidth="1"/>
    <col min="44" max="16384" width="9.140625" style="3" customWidth="1"/>
  </cols>
  <sheetData>
    <row r="1" spans="3:43" ht="69.75" customHeight="1">
      <c r="C1" s="408" t="s">
        <v>758</v>
      </c>
      <c r="D1" s="409"/>
      <c r="E1" s="409"/>
      <c r="F1" s="409"/>
      <c r="AE1" s="2"/>
      <c r="AH1" s="2"/>
      <c r="AK1" s="2"/>
      <c r="AN1" s="2"/>
      <c r="AQ1" s="79"/>
    </row>
    <row r="2" spans="1:43" ht="36" customHeight="1">
      <c r="A2" s="136" t="s">
        <v>784</v>
      </c>
      <c r="B2" s="410" t="s">
        <v>778</v>
      </c>
      <c r="C2" s="410" t="s">
        <v>779</v>
      </c>
      <c r="D2" s="410" t="s">
        <v>780</v>
      </c>
      <c r="E2" s="410" t="s">
        <v>782</v>
      </c>
      <c r="F2" s="410" t="s">
        <v>781</v>
      </c>
      <c r="G2" s="411" t="s">
        <v>114</v>
      </c>
      <c r="H2" s="411"/>
      <c r="I2" s="411"/>
      <c r="J2" s="410" t="s">
        <v>115</v>
      </c>
      <c r="K2" s="410"/>
      <c r="L2" s="410"/>
      <c r="M2" s="411" t="s">
        <v>116</v>
      </c>
      <c r="N2" s="411"/>
      <c r="O2" s="411"/>
      <c r="P2" s="411" t="s">
        <v>117</v>
      </c>
      <c r="Q2" s="411"/>
      <c r="R2" s="411"/>
      <c r="S2" s="411" t="s">
        <v>118</v>
      </c>
      <c r="T2" s="411"/>
      <c r="U2" s="411"/>
      <c r="V2" s="411" t="s">
        <v>119</v>
      </c>
      <c r="W2" s="411"/>
      <c r="X2" s="411"/>
      <c r="Y2" s="411" t="s">
        <v>142</v>
      </c>
      <c r="Z2" s="411"/>
      <c r="AA2" s="411"/>
      <c r="AB2" s="411" t="s">
        <v>120</v>
      </c>
      <c r="AC2" s="411"/>
      <c r="AD2" s="411"/>
      <c r="AE2" s="411" t="s">
        <v>121</v>
      </c>
      <c r="AF2" s="411"/>
      <c r="AG2" s="411"/>
      <c r="AH2" s="411" t="s">
        <v>122</v>
      </c>
      <c r="AI2" s="411"/>
      <c r="AJ2" s="411"/>
      <c r="AK2" s="411" t="s">
        <v>123</v>
      </c>
      <c r="AL2" s="411"/>
      <c r="AM2" s="411"/>
      <c r="AN2" s="411" t="s">
        <v>124</v>
      </c>
      <c r="AO2" s="411"/>
      <c r="AP2" s="411"/>
      <c r="AQ2" s="410" t="s">
        <v>759</v>
      </c>
    </row>
    <row r="3" spans="1:43" s="4" customFormat="1" ht="48" customHeight="1">
      <c r="A3" s="137" t="s">
        <v>783</v>
      </c>
      <c r="B3" s="410"/>
      <c r="C3" s="410"/>
      <c r="D3" s="410"/>
      <c r="E3" s="410"/>
      <c r="F3" s="410"/>
      <c r="G3" s="134" t="s">
        <v>377</v>
      </c>
      <c r="H3" s="135" t="s">
        <v>125</v>
      </c>
      <c r="I3" s="135" t="s">
        <v>140</v>
      </c>
      <c r="J3" s="134" t="s">
        <v>377</v>
      </c>
      <c r="K3" s="135" t="s">
        <v>125</v>
      </c>
      <c r="L3" s="135" t="s">
        <v>140</v>
      </c>
      <c r="M3" s="134" t="s">
        <v>377</v>
      </c>
      <c r="N3" s="135" t="s">
        <v>125</v>
      </c>
      <c r="O3" s="135" t="s">
        <v>140</v>
      </c>
      <c r="P3" s="134" t="s">
        <v>377</v>
      </c>
      <c r="Q3" s="135" t="s">
        <v>125</v>
      </c>
      <c r="R3" s="135" t="s">
        <v>140</v>
      </c>
      <c r="S3" s="134" t="s">
        <v>377</v>
      </c>
      <c r="T3" s="135" t="s">
        <v>125</v>
      </c>
      <c r="U3" s="135" t="s">
        <v>140</v>
      </c>
      <c r="V3" s="134" t="s">
        <v>377</v>
      </c>
      <c r="W3" s="135" t="s">
        <v>125</v>
      </c>
      <c r="X3" s="135" t="s">
        <v>140</v>
      </c>
      <c r="Y3" s="134" t="s">
        <v>377</v>
      </c>
      <c r="Z3" s="135" t="s">
        <v>125</v>
      </c>
      <c r="AA3" s="135" t="s">
        <v>140</v>
      </c>
      <c r="AB3" s="134" t="s">
        <v>377</v>
      </c>
      <c r="AC3" s="135" t="s">
        <v>125</v>
      </c>
      <c r="AD3" s="135" t="s">
        <v>140</v>
      </c>
      <c r="AE3" s="134" t="s">
        <v>377</v>
      </c>
      <c r="AF3" s="135" t="s">
        <v>125</v>
      </c>
      <c r="AG3" s="135" t="s">
        <v>140</v>
      </c>
      <c r="AH3" s="134" t="s">
        <v>377</v>
      </c>
      <c r="AI3" s="135" t="s">
        <v>125</v>
      </c>
      <c r="AJ3" s="135" t="s">
        <v>140</v>
      </c>
      <c r="AK3" s="134" t="s">
        <v>377</v>
      </c>
      <c r="AL3" s="135" t="s">
        <v>125</v>
      </c>
      <c r="AM3" s="135" t="s">
        <v>140</v>
      </c>
      <c r="AN3" s="134" t="s">
        <v>377</v>
      </c>
      <c r="AO3" s="135" t="s">
        <v>125</v>
      </c>
      <c r="AP3" s="135" t="s">
        <v>140</v>
      </c>
      <c r="AQ3" s="410"/>
    </row>
    <row r="4" spans="1:43" s="4" customFormat="1" ht="48" customHeight="1">
      <c r="A4" s="138" t="s">
        <v>639</v>
      </c>
      <c r="B4" s="110" t="s">
        <v>640</v>
      </c>
      <c r="C4" s="110" t="s">
        <v>641</v>
      </c>
      <c r="D4" s="110" t="s">
        <v>642</v>
      </c>
      <c r="E4" s="111">
        <v>42814</v>
      </c>
      <c r="F4" s="110" t="s">
        <v>643</v>
      </c>
      <c r="G4" s="147" t="s">
        <v>141</v>
      </c>
      <c r="H4" s="147" t="s">
        <v>141</v>
      </c>
      <c r="I4" s="147" t="s">
        <v>141</v>
      </c>
      <c r="J4" s="147" t="s">
        <v>141</v>
      </c>
      <c r="K4" s="147" t="s">
        <v>141</v>
      </c>
      <c r="L4" s="147" t="s">
        <v>141</v>
      </c>
      <c r="M4" s="95">
        <v>10127.45</v>
      </c>
      <c r="N4" s="132">
        <v>1125.59</v>
      </c>
      <c r="O4" s="132">
        <f>SUM(M4:N4)</f>
        <v>11253.04</v>
      </c>
      <c r="P4" s="95">
        <v>25423.59</v>
      </c>
      <c r="Q4" s="132">
        <v>2907.79</v>
      </c>
      <c r="R4" s="132">
        <f>SUM(P4:Q4)</f>
        <v>28331.38</v>
      </c>
      <c r="S4" s="95">
        <v>25423.59</v>
      </c>
      <c r="T4" s="132">
        <v>2907.79</v>
      </c>
      <c r="U4" s="132">
        <f>SUM(S4:T4)</f>
        <v>28331.38</v>
      </c>
      <c r="V4" s="95">
        <v>28823.6</v>
      </c>
      <c r="W4" s="132">
        <v>2907.79</v>
      </c>
      <c r="X4" s="132">
        <f>SUM(V4:W4)</f>
        <v>31731.39</v>
      </c>
      <c r="Y4" s="95">
        <v>26381.61</v>
      </c>
      <c r="Z4" s="132">
        <v>3016.28</v>
      </c>
      <c r="AA4" s="132">
        <f>SUM(Y4:Z4)</f>
        <v>29397.89</v>
      </c>
      <c r="AB4" s="95">
        <v>26381.61</v>
      </c>
      <c r="AC4" s="132">
        <v>3016.28</v>
      </c>
      <c r="AD4" s="132">
        <f>SUM(AB4:AC4)</f>
        <v>29397.89</v>
      </c>
      <c r="AE4" s="95">
        <v>26381.61</v>
      </c>
      <c r="AF4" s="132">
        <v>3016.28</v>
      </c>
      <c r="AG4" s="132">
        <f>SUM(AE4:AF4)</f>
        <v>29397.89</v>
      </c>
      <c r="AH4" s="95">
        <v>23985.08</v>
      </c>
      <c r="AI4" s="132">
        <v>2742.28</v>
      </c>
      <c r="AJ4" s="132">
        <f>SUM(AH4:AI4)</f>
        <v>26727.36</v>
      </c>
      <c r="AK4" s="95">
        <v>8991.61</v>
      </c>
      <c r="AL4" s="132">
        <f>AM4-AK4</f>
        <v>2292.1800000000003</v>
      </c>
      <c r="AM4" s="132">
        <v>11283.79</v>
      </c>
      <c r="AN4" s="95">
        <v>28874.86</v>
      </c>
      <c r="AO4" s="132">
        <f>AP4-AN4</f>
        <v>745.9300000000003</v>
      </c>
      <c r="AP4" s="132">
        <v>29620.79</v>
      </c>
      <c r="AQ4" s="133"/>
    </row>
    <row r="5" spans="1:43" s="4" customFormat="1" ht="48" customHeight="1">
      <c r="A5" s="139" t="s">
        <v>231</v>
      </c>
      <c r="B5" s="110" t="s">
        <v>127</v>
      </c>
      <c r="C5" s="110" t="s">
        <v>4</v>
      </c>
      <c r="D5" s="110" t="s">
        <v>644</v>
      </c>
      <c r="E5" s="111">
        <v>40323</v>
      </c>
      <c r="F5" s="110" t="s">
        <v>645</v>
      </c>
      <c r="G5" s="113">
        <v>2117.13</v>
      </c>
      <c r="H5" s="113">
        <v>300.87</v>
      </c>
      <c r="I5" s="113">
        <f>SUM(G5:H5)</f>
        <v>2418</v>
      </c>
      <c r="J5" s="113">
        <v>2117.13</v>
      </c>
      <c r="K5" s="113">
        <v>300.87</v>
      </c>
      <c r="L5" s="113">
        <f>SUM(J5:K5)</f>
        <v>2418</v>
      </c>
      <c r="M5" s="113">
        <v>2192.74</v>
      </c>
      <c r="N5" s="113">
        <v>311.61</v>
      </c>
      <c r="O5" s="113">
        <f>SUM(M5:N5)</f>
        <v>2504.35</v>
      </c>
      <c r="P5" s="113">
        <v>2192.74</v>
      </c>
      <c r="Q5" s="113">
        <v>311.61</v>
      </c>
      <c r="R5" s="113">
        <f>SUM(P5:Q5)</f>
        <v>2504.35</v>
      </c>
      <c r="S5" s="113">
        <v>2192.74</v>
      </c>
      <c r="T5" s="113">
        <v>311.61</v>
      </c>
      <c r="U5" s="113">
        <f>SUM(S5:T5)</f>
        <v>2504.35</v>
      </c>
      <c r="V5" s="113">
        <v>2383.26</v>
      </c>
      <c r="W5" s="113">
        <v>311.61</v>
      </c>
      <c r="X5" s="113">
        <v>2694.87</v>
      </c>
      <c r="Y5" s="113">
        <v>2192.74</v>
      </c>
      <c r="Z5" s="113">
        <v>311.61</v>
      </c>
      <c r="AA5" s="113">
        <f>SUM(Y5:Z5)</f>
        <v>2504.35</v>
      </c>
      <c r="AB5" s="113">
        <v>2192.74</v>
      </c>
      <c r="AC5" s="113">
        <v>311.61</v>
      </c>
      <c r="AD5" s="113">
        <f>SUM(AB5:AC5)</f>
        <v>2504.35</v>
      </c>
      <c r="AE5" s="113">
        <v>2192.74</v>
      </c>
      <c r="AF5" s="113">
        <v>311.61</v>
      </c>
      <c r="AG5" s="113">
        <f>SUM(AE5:AF5)</f>
        <v>2504.35</v>
      </c>
      <c r="AH5" s="113">
        <v>2192.74</v>
      </c>
      <c r="AI5" s="113">
        <v>311.61</v>
      </c>
      <c r="AJ5" s="113">
        <f>SUM(AH5:AI5)</f>
        <v>2504.35</v>
      </c>
      <c r="AK5" s="113">
        <v>2192.74</v>
      </c>
      <c r="AL5" s="113">
        <v>311.61</v>
      </c>
      <c r="AM5" s="113">
        <f>SUM(AK5:AL5)</f>
        <v>2504.35</v>
      </c>
      <c r="AN5" s="113">
        <v>2192.74</v>
      </c>
      <c r="AO5" s="113">
        <v>311.61</v>
      </c>
      <c r="AP5" s="113">
        <f>SUM(AN5:AO5)</f>
        <v>2504.35</v>
      </c>
      <c r="AQ5" s="133" t="s">
        <v>760</v>
      </c>
    </row>
    <row r="6" spans="1:43" s="4" customFormat="1" ht="48" customHeight="1">
      <c r="A6" s="139" t="s">
        <v>646</v>
      </c>
      <c r="B6" s="110" t="s">
        <v>647</v>
      </c>
      <c r="C6" s="110" t="s">
        <v>8</v>
      </c>
      <c r="D6" s="110" t="s">
        <v>648</v>
      </c>
      <c r="E6" s="111">
        <v>42744</v>
      </c>
      <c r="F6" s="95" t="s">
        <v>649</v>
      </c>
      <c r="G6" s="113">
        <v>6716.41</v>
      </c>
      <c r="H6" s="113">
        <v>1175.89</v>
      </c>
      <c r="I6" s="113">
        <f>SUM(G6:H6)</f>
        <v>7892.3</v>
      </c>
      <c r="J6" s="113">
        <v>9046.51</v>
      </c>
      <c r="K6" s="113">
        <v>1559.51</v>
      </c>
      <c r="L6" s="113">
        <f>SUM(J6:K6)</f>
        <v>10606.02</v>
      </c>
      <c r="M6" s="113">
        <v>9046.51</v>
      </c>
      <c r="N6" s="113">
        <v>1559.51</v>
      </c>
      <c r="O6" s="113">
        <f>SUM(M6:N6)</f>
        <v>10606.02</v>
      </c>
      <c r="P6" s="113">
        <v>9064.51</v>
      </c>
      <c r="Q6" s="113">
        <v>1559.51</v>
      </c>
      <c r="R6" s="113">
        <f>SUM(P6:Q6)</f>
        <v>10624.02</v>
      </c>
      <c r="S6" s="113">
        <v>9656.56</v>
      </c>
      <c r="T6" s="113">
        <v>1655.5</v>
      </c>
      <c r="U6" s="113">
        <v>11312.06</v>
      </c>
      <c r="V6" s="113">
        <v>9511.36</v>
      </c>
      <c r="W6" s="113">
        <v>1655.5</v>
      </c>
      <c r="X6" s="113">
        <v>11166.86</v>
      </c>
      <c r="Y6" s="113">
        <v>9511.36</v>
      </c>
      <c r="Z6" s="113">
        <v>1655.5</v>
      </c>
      <c r="AA6" s="113">
        <v>11166.86</v>
      </c>
      <c r="AB6" s="113">
        <v>9511.36</v>
      </c>
      <c r="AC6" s="113">
        <v>1655.5</v>
      </c>
      <c r="AD6" s="113">
        <v>11166.86</v>
      </c>
      <c r="AE6" s="113">
        <v>9511.36</v>
      </c>
      <c r="AF6" s="113">
        <v>1655.5</v>
      </c>
      <c r="AG6" s="113">
        <v>11166.86</v>
      </c>
      <c r="AH6" s="113">
        <v>9511.36</v>
      </c>
      <c r="AI6" s="113">
        <v>1655.5</v>
      </c>
      <c r="AJ6" s="113">
        <v>11166.86</v>
      </c>
      <c r="AK6" s="131" t="s">
        <v>141</v>
      </c>
      <c r="AL6" s="131" t="s">
        <v>141</v>
      </c>
      <c r="AM6" s="131" t="s">
        <v>141</v>
      </c>
      <c r="AN6" s="131" t="s">
        <v>141</v>
      </c>
      <c r="AO6" s="131" t="s">
        <v>141</v>
      </c>
      <c r="AP6" s="131" t="s">
        <v>141</v>
      </c>
      <c r="AQ6" s="133" t="s">
        <v>761</v>
      </c>
    </row>
    <row r="7" spans="1:43" s="4" customFormat="1" ht="48" customHeight="1">
      <c r="A7" s="139" t="s">
        <v>650</v>
      </c>
      <c r="B7" s="110" t="s">
        <v>651</v>
      </c>
      <c r="C7" s="110" t="s">
        <v>652</v>
      </c>
      <c r="D7" s="110" t="s">
        <v>653</v>
      </c>
      <c r="E7" s="111">
        <v>42758</v>
      </c>
      <c r="F7" s="110" t="s">
        <v>654</v>
      </c>
      <c r="G7" s="113">
        <v>6565.5</v>
      </c>
      <c r="H7" s="113">
        <v>729.5</v>
      </c>
      <c r="I7" s="113">
        <f>SUM(G7:H7)</f>
        <v>7295</v>
      </c>
      <c r="J7" s="113">
        <v>22614.51</v>
      </c>
      <c r="K7" s="113">
        <v>2512.72</v>
      </c>
      <c r="L7" s="113">
        <f>SUM(J7:K7)</f>
        <v>25127.23</v>
      </c>
      <c r="M7" s="113">
        <v>22614.51</v>
      </c>
      <c r="N7" s="113">
        <v>2512.72</v>
      </c>
      <c r="O7" s="113">
        <f>SUM(M7:N7)</f>
        <v>25127.23</v>
      </c>
      <c r="P7" s="113">
        <v>22614.51</v>
      </c>
      <c r="Q7" s="113">
        <v>2512.72</v>
      </c>
      <c r="R7" s="113">
        <f>SUM(P7:Q7)</f>
        <v>25127.23</v>
      </c>
      <c r="S7" s="113">
        <v>22614.51</v>
      </c>
      <c r="T7" s="113">
        <v>2512.72</v>
      </c>
      <c r="U7" s="113">
        <f>SUM(S7:T7)</f>
        <v>25127.23</v>
      </c>
      <c r="V7" s="113">
        <v>22614.51</v>
      </c>
      <c r="W7" s="113">
        <v>2512.72</v>
      </c>
      <c r="X7" s="113">
        <f>SUM(V7:W7)</f>
        <v>25127.23</v>
      </c>
      <c r="Y7" s="113">
        <v>22614.51</v>
      </c>
      <c r="Z7" s="113">
        <v>2512.72</v>
      </c>
      <c r="AA7" s="113">
        <f>SUM(Y7:Z7)</f>
        <v>25127.23</v>
      </c>
      <c r="AB7" s="113">
        <v>22614.51</v>
      </c>
      <c r="AC7" s="113">
        <v>2512.72</v>
      </c>
      <c r="AD7" s="113">
        <f>SUM(AB7:AC7)</f>
        <v>25127.23</v>
      </c>
      <c r="AE7" s="113">
        <v>22614.51</v>
      </c>
      <c r="AF7" s="113">
        <v>2512.72</v>
      </c>
      <c r="AG7" s="113">
        <f>SUM(AE7:AF7)</f>
        <v>25127.23</v>
      </c>
      <c r="AH7" s="113">
        <v>22614.51</v>
      </c>
      <c r="AI7" s="113">
        <v>2512.72</v>
      </c>
      <c r="AJ7" s="113">
        <f>SUM(AH7:AI7)</f>
        <v>25127.23</v>
      </c>
      <c r="AK7" s="113">
        <v>22614.51</v>
      </c>
      <c r="AL7" s="113">
        <v>2512.72</v>
      </c>
      <c r="AM7" s="113">
        <f>SUM(AK7:AL7)</f>
        <v>25127.23</v>
      </c>
      <c r="AN7" s="113">
        <v>22614.51</v>
      </c>
      <c r="AO7" s="113">
        <v>2512.72</v>
      </c>
      <c r="AP7" s="113">
        <f>SUM(AN7:AO7)</f>
        <v>25127.23</v>
      </c>
      <c r="AQ7" s="133" t="s">
        <v>760</v>
      </c>
    </row>
    <row r="8" spans="1:43" s="4" customFormat="1" ht="48" customHeight="1">
      <c r="A8" s="139" t="s">
        <v>655</v>
      </c>
      <c r="B8" s="110" t="s">
        <v>656</v>
      </c>
      <c r="C8" s="110" t="s">
        <v>4</v>
      </c>
      <c r="D8" s="110" t="s">
        <v>657</v>
      </c>
      <c r="E8" s="111">
        <v>42740</v>
      </c>
      <c r="F8" s="110" t="s">
        <v>707</v>
      </c>
      <c r="G8" s="113">
        <v>16701.41</v>
      </c>
      <c r="H8" s="113">
        <v>3489.24</v>
      </c>
      <c r="I8" s="113">
        <f>SUM(G8:H8)</f>
        <v>20190.65</v>
      </c>
      <c r="J8" s="113">
        <v>16652.53</v>
      </c>
      <c r="K8" s="113">
        <v>3489.24</v>
      </c>
      <c r="L8" s="113">
        <f>SUM(J8:K8)</f>
        <v>20141.769999999997</v>
      </c>
      <c r="M8" s="113">
        <v>16652.53</v>
      </c>
      <c r="N8" s="113">
        <v>3489.24</v>
      </c>
      <c r="O8" s="113">
        <f>SUM(M8:N8)</f>
        <v>20141.769999999997</v>
      </c>
      <c r="P8" s="113">
        <v>16652.53</v>
      </c>
      <c r="Q8" s="113">
        <v>3489.24</v>
      </c>
      <c r="R8" s="113">
        <f>SUM(P8:Q8)</f>
        <v>20141.769999999997</v>
      </c>
      <c r="S8" s="113">
        <v>16653.57</v>
      </c>
      <c r="T8" s="113">
        <v>3489.24</v>
      </c>
      <c r="U8" s="113">
        <f>SUM(S8:T8)</f>
        <v>20142.809999999998</v>
      </c>
      <c r="V8" s="113">
        <v>24583.67</v>
      </c>
      <c r="W8" s="113">
        <v>3489.24</v>
      </c>
      <c r="X8" s="113">
        <f>SUM(V8:W8)</f>
        <v>28072.909999999996</v>
      </c>
      <c r="Y8" s="113">
        <v>16653.57</v>
      </c>
      <c r="Z8" s="113">
        <v>3489.24</v>
      </c>
      <c r="AA8" s="113">
        <f>SUM(Y8:Z8)</f>
        <v>20142.809999999998</v>
      </c>
      <c r="AB8" s="113">
        <v>17118.7</v>
      </c>
      <c r="AC8" s="113">
        <v>3591.56</v>
      </c>
      <c r="AD8" s="113">
        <f>SUM(AB8:AC8)</f>
        <v>20710.260000000002</v>
      </c>
      <c r="AE8" s="113">
        <v>17118.7</v>
      </c>
      <c r="AF8" s="113">
        <v>3591.56</v>
      </c>
      <c r="AG8" s="113">
        <f>SUM(AE8:AF8)</f>
        <v>20710.260000000002</v>
      </c>
      <c r="AH8" s="113">
        <v>17118.7</v>
      </c>
      <c r="AI8" s="113">
        <v>3591.56</v>
      </c>
      <c r="AJ8" s="113">
        <f>SUM(AH8:AI8)</f>
        <v>20710.260000000002</v>
      </c>
      <c r="AK8" s="113">
        <v>25513.94</v>
      </c>
      <c r="AL8" s="113">
        <v>7183.12</v>
      </c>
      <c r="AM8" s="113">
        <f>SUM(AK8:AL8)</f>
        <v>32697.059999999998</v>
      </c>
      <c r="AN8" s="113">
        <v>17118.7</v>
      </c>
      <c r="AO8" s="113">
        <v>3591.56</v>
      </c>
      <c r="AP8" s="113">
        <f>SUM(AN8:AO8)</f>
        <v>20710.260000000002</v>
      </c>
      <c r="AQ8" s="133" t="s">
        <v>760</v>
      </c>
    </row>
    <row r="9" spans="1:43" s="4" customFormat="1" ht="48" customHeight="1">
      <c r="A9" s="139" t="s">
        <v>260</v>
      </c>
      <c r="B9" s="110" t="s">
        <v>658</v>
      </c>
      <c r="C9" s="110" t="s">
        <v>14</v>
      </c>
      <c r="D9" s="110" t="s">
        <v>659</v>
      </c>
      <c r="E9" s="111">
        <v>75179</v>
      </c>
      <c r="F9" s="110" t="s">
        <v>708</v>
      </c>
      <c r="G9" s="113">
        <v>2135.64</v>
      </c>
      <c r="H9" s="95" t="s">
        <v>141</v>
      </c>
      <c r="I9" s="113">
        <v>2135.64</v>
      </c>
      <c r="J9" s="113">
        <v>1887.28</v>
      </c>
      <c r="K9" s="95" t="s">
        <v>141</v>
      </c>
      <c r="L9" s="113">
        <v>1887.28</v>
      </c>
      <c r="M9" s="113">
        <v>1724.11</v>
      </c>
      <c r="N9" s="95" t="s">
        <v>141</v>
      </c>
      <c r="O9" s="113">
        <v>1724.11</v>
      </c>
      <c r="P9" s="113">
        <v>1724.11</v>
      </c>
      <c r="Q9" s="95" t="s">
        <v>141</v>
      </c>
      <c r="R9" s="113">
        <v>1724.11</v>
      </c>
      <c r="S9" s="113">
        <v>1724.11</v>
      </c>
      <c r="T9" s="95" t="s">
        <v>141</v>
      </c>
      <c r="U9" s="113">
        <v>1724.11</v>
      </c>
      <c r="V9" s="113">
        <v>1724.11</v>
      </c>
      <c r="W9" s="95" t="s">
        <v>141</v>
      </c>
      <c r="X9" s="113">
        <v>1724.11</v>
      </c>
      <c r="Y9" s="113">
        <v>1724.11</v>
      </c>
      <c r="Z9" s="95" t="s">
        <v>141</v>
      </c>
      <c r="AA9" s="113">
        <v>1724.11</v>
      </c>
      <c r="AB9" s="113">
        <v>1724.11</v>
      </c>
      <c r="AC9" s="95" t="s">
        <v>141</v>
      </c>
      <c r="AD9" s="113">
        <v>1724.11</v>
      </c>
      <c r="AE9" s="113">
        <v>1724.11</v>
      </c>
      <c r="AF9" s="95" t="s">
        <v>141</v>
      </c>
      <c r="AG9" s="113">
        <v>1724.11</v>
      </c>
      <c r="AH9" s="113">
        <v>1724.11</v>
      </c>
      <c r="AI9" s="95" t="s">
        <v>141</v>
      </c>
      <c r="AJ9" s="113">
        <v>1724.11</v>
      </c>
      <c r="AK9" s="113">
        <v>1724.11</v>
      </c>
      <c r="AL9" s="95" t="s">
        <v>141</v>
      </c>
      <c r="AM9" s="113">
        <v>1724.11</v>
      </c>
      <c r="AN9" s="113">
        <v>3448.22</v>
      </c>
      <c r="AO9" s="95" t="s">
        <v>141</v>
      </c>
      <c r="AP9" s="113">
        <v>3448.22</v>
      </c>
      <c r="AQ9" s="133" t="s">
        <v>821</v>
      </c>
    </row>
    <row r="10" spans="1:43" ht="48" customHeight="1">
      <c r="A10" s="139" t="s">
        <v>275</v>
      </c>
      <c r="B10" s="110" t="s">
        <v>276</v>
      </c>
      <c r="C10" s="110" t="s">
        <v>14</v>
      </c>
      <c r="D10" s="110" t="s">
        <v>277</v>
      </c>
      <c r="E10" s="111">
        <v>41689</v>
      </c>
      <c r="F10" s="110" t="s">
        <v>278</v>
      </c>
      <c r="G10" s="113">
        <v>3236.32</v>
      </c>
      <c r="H10" s="113">
        <v>804.63</v>
      </c>
      <c r="I10" s="113">
        <v>4040.95</v>
      </c>
      <c r="J10" s="113">
        <v>2534.96</v>
      </c>
      <c r="K10" s="113">
        <v>609.15</v>
      </c>
      <c r="L10" s="113">
        <v>3144.01</v>
      </c>
      <c r="M10" s="113">
        <v>2451.36</v>
      </c>
      <c r="N10" s="113">
        <v>609.15</v>
      </c>
      <c r="O10" s="113">
        <v>3060.51</v>
      </c>
      <c r="P10" s="113">
        <v>2531.36</v>
      </c>
      <c r="Q10" s="113">
        <v>609.15</v>
      </c>
      <c r="R10" s="113">
        <v>3140.51</v>
      </c>
      <c r="S10" s="113">
        <v>2514.06</v>
      </c>
      <c r="T10" s="113">
        <v>609.15</v>
      </c>
      <c r="U10" s="113">
        <v>3123.21</v>
      </c>
      <c r="V10" s="113">
        <v>2524.54</v>
      </c>
      <c r="W10" s="113">
        <v>609.17</v>
      </c>
      <c r="X10" s="113">
        <v>3133.71</v>
      </c>
      <c r="Y10" s="106">
        <v>2560.16</v>
      </c>
      <c r="Z10" s="106">
        <v>609.15</v>
      </c>
      <c r="AA10" s="106">
        <v>3169.31</v>
      </c>
      <c r="AB10" s="113">
        <v>2488.95</v>
      </c>
      <c r="AC10" s="113">
        <v>629.15</v>
      </c>
      <c r="AD10" s="113">
        <v>3118.1</v>
      </c>
      <c r="AE10" s="95">
        <v>2561.6</v>
      </c>
      <c r="AF10" s="95">
        <v>640.8</v>
      </c>
      <c r="AG10" s="95">
        <v>3202.4</v>
      </c>
      <c r="AH10" s="95">
        <v>2561.6</v>
      </c>
      <c r="AI10" s="95">
        <v>640.8</v>
      </c>
      <c r="AJ10" s="95">
        <v>3202.4</v>
      </c>
      <c r="AK10" s="95">
        <v>2543.8</v>
      </c>
      <c r="AL10" s="95">
        <v>640.8</v>
      </c>
      <c r="AM10" s="95">
        <v>3184.6</v>
      </c>
      <c r="AN10" s="95">
        <v>4616.27</v>
      </c>
      <c r="AO10" s="95">
        <v>1168.35</v>
      </c>
      <c r="AP10" s="95">
        <f aca="true" t="shared" si="0" ref="AP10:AP17">SUM(AN10:AO10)</f>
        <v>5784.620000000001</v>
      </c>
      <c r="AQ10" s="133" t="s">
        <v>760</v>
      </c>
    </row>
    <row r="11" spans="1:43" ht="48" customHeight="1">
      <c r="A11" s="139" t="s">
        <v>464</v>
      </c>
      <c r="B11" s="110" t="s">
        <v>276</v>
      </c>
      <c r="C11" s="110" t="s">
        <v>6</v>
      </c>
      <c r="D11" s="110" t="s">
        <v>465</v>
      </c>
      <c r="E11" s="111">
        <v>42457</v>
      </c>
      <c r="F11" s="113" t="s">
        <v>466</v>
      </c>
      <c r="G11" s="113">
        <v>2872.39</v>
      </c>
      <c r="H11" s="113">
        <v>553.4</v>
      </c>
      <c r="I11" s="113">
        <f>SUM(G11:H11)</f>
        <v>3425.79</v>
      </c>
      <c r="J11" s="113">
        <v>2158.73</v>
      </c>
      <c r="K11" s="113">
        <v>344.57</v>
      </c>
      <c r="L11" s="113">
        <f>SUM(J11:K11)</f>
        <v>2503.3</v>
      </c>
      <c r="M11" s="113">
        <v>2930.99</v>
      </c>
      <c r="N11" s="113">
        <v>344.57</v>
      </c>
      <c r="O11" s="113">
        <f>SUM(M11:N11)</f>
        <v>3275.56</v>
      </c>
      <c r="P11" s="113">
        <v>2441.06</v>
      </c>
      <c r="Q11" s="113">
        <v>344.57</v>
      </c>
      <c r="R11" s="113">
        <f>SUM(P11:Q11)</f>
        <v>2785.63</v>
      </c>
      <c r="S11" s="113">
        <v>2472.37</v>
      </c>
      <c r="T11" s="113">
        <v>348.69</v>
      </c>
      <c r="U11" s="113">
        <f>SUM(S11:T11)</f>
        <v>2821.06</v>
      </c>
      <c r="V11" s="113">
        <v>2464.43</v>
      </c>
      <c r="W11" s="113">
        <v>597.87</v>
      </c>
      <c r="X11" s="113">
        <f>SUM(V11:W11)</f>
        <v>3062.2999999999997</v>
      </c>
      <c r="Y11" s="113">
        <v>2497.83</v>
      </c>
      <c r="Z11" s="113">
        <v>597.87</v>
      </c>
      <c r="AA11" s="113">
        <f>SUM(Y11:Z11)</f>
        <v>3095.7</v>
      </c>
      <c r="AB11" s="113">
        <v>2233.14</v>
      </c>
      <c r="AC11" s="113">
        <v>620.33</v>
      </c>
      <c r="AD11" s="95">
        <f aca="true" t="shared" si="1" ref="AD11:AD16">SUM(AB11:AC11)</f>
        <v>2853.47</v>
      </c>
      <c r="AE11" s="113">
        <v>2074.04</v>
      </c>
      <c r="AF11" s="113">
        <v>623.16</v>
      </c>
      <c r="AG11" s="95">
        <f>SUM(AE11:AF11)</f>
        <v>2697.2</v>
      </c>
      <c r="AH11" s="106">
        <v>2652.15</v>
      </c>
      <c r="AI11" s="106">
        <v>636.92</v>
      </c>
      <c r="AJ11" s="106">
        <f>SUM(AH11:AI11)</f>
        <v>3289.07</v>
      </c>
      <c r="AK11" s="95">
        <v>2509.45</v>
      </c>
      <c r="AL11" s="95">
        <v>636.92</v>
      </c>
      <c r="AM11" s="95">
        <f>SUM(AK11:AL11)</f>
        <v>3146.37</v>
      </c>
      <c r="AN11" s="95">
        <v>4049.05</v>
      </c>
      <c r="AO11" s="95">
        <v>1161.28</v>
      </c>
      <c r="AP11" s="95">
        <f t="shared" si="0"/>
        <v>5210.33</v>
      </c>
      <c r="AQ11" s="133" t="s">
        <v>760</v>
      </c>
    </row>
    <row r="12" spans="1:43" ht="48" customHeight="1">
      <c r="A12" s="139" t="s">
        <v>710</v>
      </c>
      <c r="B12" s="110" t="s">
        <v>672</v>
      </c>
      <c r="C12" s="110" t="s">
        <v>652</v>
      </c>
      <c r="D12" s="110" t="s">
        <v>711</v>
      </c>
      <c r="E12" s="111">
        <v>42797</v>
      </c>
      <c r="F12" s="110" t="s">
        <v>712</v>
      </c>
      <c r="G12" s="148" t="s">
        <v>141</v>
      </c>
      <c r="H12" s="148" t="s">
        <v>141</v>
      </c>
      <c r="I12" s="148" t="s">
        <v>141</v>
      </c>
      <c r="J12" s="148" t="s">
        <v>141</v>
      </c>
      <c r="K12" s="148" t="s">
        <v>141</v>
      </c>
      <c r="L12" s="148" t="s">
        <v>141</v>
      </c>
      <c r="M12" s="113">
        <v>3993.68</v>
      </c>
      <c r="N12" s="113">
        <v>443.74</v>
      </c>
      <c r="O12" s="113">
        <f>SUM(M12:N12)</f>
        <v>4437.42</v>
      </c>
      <c r="P12" s="113">
        <v>5508.58</v>
      </c>
      <c r="Q12" s="113">
        <v>613.16</v>
      </c>
      <c r="R12" s="113">
        <f>SUM(P12:Q12)</f>
        <v>6121.74</v>
      </c>
      <c r="S12" s="113">
        <v>5508.58</v>
      </c>
      <c r="T12" s="113">
        <v>613.16</v>
      </c>
      <c r="U12" s="113">
        <f>SUM(S12:T12)</f>
        <v>6121.74</v>
      </c>
      <c r="V12" s="113">
        <v>5508.58</v>
      </c>
      <c r="W12" s="113">
        <v>613.16</v>
      </c>
      <c r="X12" s="113">
        <f>SUM(V12:W12)</f>
        <v>6121.74</v>
      </c>
      <c r="Y12" s="113">
        <v>5508.58</v>
      </c>
      <c r="Z12" s="113">
        <v>613.16</v>
      </c>
      <c r="AA12" s="113">
        <f>SUM(Y12:Z12)</f>
        <v>6121.74</v>
      </c>
      <c r="AB12" s="113">
        <v>5508.58</v>
      </c>
      <c r="AC12" s="113">
        <v>613.16</v>
      </c>
      <c r="AD12" s="113">
        <f t="shared" si="1"/>
        <v>6121.74</v>
      </c>
      <c r="AE12" s="113">
        <v>5508.58</v>
      </c>
      <c r="AF12" s="113">
        <v>613.16</v>
      </c>
      <c r="AG12" s="113">
        <f>SUM(AE12:AF12)</f>
        <v>6121.74</v>
      </c>
      <c r="AH12" s="113">
        <v>5508.58</v>
      </c>
      <c r="AI12" s="113">
        <v>613.16</v>
      </c>
      <c r="AJ12" s="113">
        <f>SUM(AH12:AI12)</f>
        <v>6121.74</v>
      </c>
      <c r="AK12" s="113">
        <v>5508.58</v>
      </c>
      <c r="AL12" s="113">
        <v>613.16</v>
      </c>
      <c r="AM12" s="113">
        <f>SUM(AK12:AL12)</f>
        <v>6121.74</v>
      </c>
      <c r="AN12" s="113">
        <v>5508.58</v>
      </c>
      <c r="AO12" s="113">
        <v>613.16</v>
      </c>
      <c r="AP12" s="113">
        <f t="shared" si="0"/>
        <v>6121.74</v>
      </c>
      <c r="AQ12" s="133" t="s">
        <v>763</v>
      </c>
    </row>
    <row r="13" spans="1:43" s="140" customFormat="1" ht="48" customHeight="1">
      <c r="A13" s="139" t="s">
        <v>61</v>
      </c>
      <c r="B13" s="110" t="s">
        <v>62</v>
      </c>
      <c r="C13" s="110" t="s">
        <v>63</v>
      </c>
      <c r="D13" s="110" t="s">
        <v>660</v>
      </c>
      <c r="E13" s="111">
        <v>40703</v>
      </c>
      <c r="F13" s="110" t="s">
        <v>764</v>
      </c>
      <c r="G13" s="113">
        <v>15628.36</v>
      </c>
      <c r="H13" s="113">
        <v>6338.65</v>
      </c>
      <c r="I13" s="113">
        <f>SUM(G13:H13)</f>
        <v>21967.010000000002</v>
      </c>
      <c r="J13" s="113">
        <v>15628.36</v>
      </c>
      <c r="K13" s="113">
        <v>6414.53</v>
      </c>
      <c r="L13" s="113">
        <f>SUM(J13:K13)</f>
        <v>22042.89</v>
      </c>
      <c r="M13" s="113">
        <v>15628.36</v>
      </c>
      <c r="N13" s="113">
        <v>6417.2</v>
      </c>
      <c r="O13" s="113">
        <f>SUM(M13:N13)</f>
        <v>22045.56</v>
      </c>
      <c r="P13" s="113">
        <v>15628.36</v>
      </c>
      <c r="Q13" s="113">
        <v>6902.33</v>
      </c>
      <c r="R13" s="113">
        <f>SUM(P13:Q13)</f>
        <v>22530.690000000002</v>
      </c>
      <c r="S13" s="113">
        <v>15710.67</v>
      </c>
      <c r="T13" s="113">
        <v>7001.9</v>
      </c>
      <c r="U13" s="113">
        <f>SUM(S13:T13)</f>
        <v>22712.57</v>
      </c>
      <c r="V13" s="113">
        <v>15724.78</v>
      </c>
      <c r="W13" s="113">
        <v>7024.32</v>
      </c>
      <c r="X13" s="113">
        <f>SUM(V13:W13)</f>
        <v>22749.1</v>
      </c>
      <c r="Y13" s="113">
        <v>15724.78</v>
      </c>
      <c r="Z13" s="113">
        <v>6943.6</v>
      </c>
      <c r="AA13" s="113">
        <f>SUM(Y13:Z13)</f>
        <v>22668.38</v>
      </c>
      <c r="AB13" s="113">
        <v>15724.78</v>
      </c>
      <c r="AC13" s="113">
        <v>6920.31</v>
      </c>
      <c r="AD13" s="113">
        <f t="shared" si="1"/>
        <v>22645.09</v>
      </c>
      <c r="AE13" s="113">
        <v>15724.78</v>
      </c>
      <c r="AF13" s="95">
        <v>6772.75</v>
      </c>
      <c r="AG13" s="95">
        <f>SUM(AE13:AF13)</f>
        <v>22497.53</v>
      </c>
      <c r="AH13" s="113">
        <v>15724.78</v>
      </c>
      <c r="AI13" s="95">
        <v>6761.23</v>
      </c>
      <c r="AJ13" s="95">
        <f>SUM(AH13:AI13)</f>
        <v>22486.010000000002</v>
      </c>
      <c r="AK13" s="95">
        <v>15724.78</v>
      </c>
      <c r="AL13" s="95">
        <v>6342.9</v>
      </c>
      <c r="AM13" s="95">
        <v>22067.68</v>
      </c>
      <c r="AN13" s="95">
        <v>15724.78</v>
      </c>
      <c r="AO13" s="95">
        <v>6819.57</v>
      </c>
      <c r="AP13" s="95">
        <f t="shared" si="0"/>
        <v>22544.35</v>
      </c>
      <c r="AQ13" s="133" t="s">
        <v>765</v>
      </c>
    </row>
    <row r="14" spans="1:43" ht="48" customHeight="1">
      <c r="A14" s="139" t="s">
        <v>713</v>
      </c>
      <c r="B14" s="110" t="s">
        <v>656</v>
      </c>
      <c r="C14" s="110" t="s">
        <v>4</v>
      </c>
      <c r="D14" s="110" t="s">
        <v>714</v>
      </c>
      <c r="E14" s="111">
        <v>42964</v>
      </c>
      <c r="F14" s="110" t="s">
        <v>715</v>
      </c>
      <c r="G14" s="148" t="s">
        <v>141</v>
      </c>
      <c r="H14" s="148" t="s">
        <v>141</v>
      </c>
      <c r="I14" s="148" t="s">
        <v>141</v>
      </c>
      <c r="J14" s="148" t="s">
        <v>141</v>
      </c>
      <c r="K14" s="148" t="s">
        <v>141</v>
      </c>
      <c r="L14" s="148" t="s">
        <v>141</v>
      </c>
      <c r="M14" s="148" t="s">
        <v>141</v>
      </c>
      <c r="N14" s="148" t="s">
        <v>141</v>
      </c>
      <c r="O14" s="148" t="s">
        <v>141</v>
      </c>
      <c r="P14" s="148" t="s">
        <v>141</v>
      </c>
      <c r="Q14" s="148" t="s">
        <v>141</v>
      </c>
      <c r="R14" s="148" t="s">
        <v>141</v>
      </c>
      <c r="S14" s="148" t="s">
        <v>141</v>
      </c>
      <c r="T14" s="148" t="s">
        <v>141</v>
      </c>
      <c r="U14" s="148" t="s">
        <v>141</v>
      </c>
      <c r="V14" s="148" t="s">
        <v>141</v>
      </c>
      <c r="W14" s="148" t="s">
        <v>141</v>
      </c>
      <c r="X14" s="148" t="s">
        <v>141</v>
      </c>
      <c r="Y14" s="148" t="s">
        <v>141</v>
      </c>
      <c r="Z14" s="148" t="s">
        <v>141</v>
      </c>
      <c r="AA14" s="148" t="s">
        <v>141</v>
      </c>
      <c r="AB14" s="113">
        <v>5350.38</v>
      </c>
      <c r="AC14" s="113">
        <v>780.75</v>
      </c>
      <c r="AD14" s="113">
        <f t="shared" si="1"/>
        <v>6131.13</v>
      </c>
      <c r="AE14" s="95">
        <v>10255.25</v>
      </c>
      <c r="AF14" s="95">
        <v>1561.5</v>
      </c>
      <c r="AG14" s="95">
        <f>SUM(AE14:AF14)</f>
        <v>11816.75</v>
      </c>
      <c r="AH14" s="95">
        <v>10255.25</v>
      </c>
      <c r="AI14" s="95">
        <v>1561.5</v>
      </c>
      <c r="AJ14" s="95">
        <f>SUM(AH14:AI14)</f>
        <v>11816.75</v>
      </c>
      <c r="AK14" s="95">
        <v>14249.28</v>
      </c>
      <c r="AL14" s="95">
        <v>2212.14</v>
      </c>
      <c r="AM14" s="95">
        <f>AK14+AL14</f>
        <v>16461.420000000002</v>
      </c>
      <c r="AN14" s="95">
        <v>10255.25</v>
      </c>
      <c r="AO14" s="95">
        <v>1561.5</v>
      </c>
      <c r="AP14" s="95">
        <f t="shared" si="0"/>
        <v>11816.75</v>
      </c>
      <c r="AQ14" s="133"/>
    </row>
    <row r="15" spans="1:43" ht="48" customHeight="1">
      <c r="A15" s="139" t="s">
        <v>347</v>
      </c>
      <c r="B15" s="110" t="s">
        <v>348</v>
      </c>
      <c r="C15" s="110" t="s">
        <v>14</v>
      </c>
      <c r="D15" s="110" t="s">
        <v>661</v>
      </c>
      <c r="E15" s="111">
        <v>42005</v>
      </c>
      <c r="F15" s="110" t="s">
        <v>716</v>
      </c>
      <c r="G15" s="95">
        <v>7977.31</v>
      </c>
      <c r="H15" s="95">
        <v>1218.67</v>
      </c>
      <c r="I15" s="95">
        <f>SUM(G15:H15)</f>
        <v>9195.98</v>
      </c>
      <c r="J15" s="95">
        <v>1218.67</v>
      </c>
      <c r="K15" s="95">
        <v>1218.67</v>
      </c>
      <c r="L15" s="95">
        <v>1218.67</v>
      </c>
      <c r="M15" s="95">
        <v>1218.67</v>
      </c>
      <c r="N15" s="95">
        <v>1218.67</v>
      </c>
      <c r="O15" s="95">
        <v>1218.67</v>
      </c>
      <c r="P15" s="95">
        <v>1218.67</v>
      </c>
      <c r="Q15" s="95">
        <v>1218.67</v>
      </c>
      <c r="R15" s="95">
        <v>1218.67</v>
      </c>
      <c r="S15" s="95">
        <v>6074.22</v>
      </c>
      <c r="T15" s="95">
        <v>1237.32</v>
      </c>
      <c r="U15" s="95">
        <f>SUM(S15:T15)</f>
        <v>7311.54</v>
      </c>
      <c r="V15" s="95">
        <v>6074.22</v>
      </c>
      <c r="W15" s="95">
        <v>1237.32</v>
      </c>
      <c r="X15" s="95">
        <f>SUM(V15:W15)</f>
        <v>7311.54</v>
      </c>
      <c r="Y15" s="95">
        <v>6074.22</v>
      </c>
      <c r="Z15" s="95">
        <v>1237.32</v>
      </c>
      <c r="AA15" s="95">
        <f>SUM(Y15:Z15)</f>
        <v>7311.54</v>
      </c>
      <c r="AB15" s="95">
        <v>6074.22</v>
      </c>
      <c r="AC15" s="95">
        <v>1237.32</v>
      </c>
      <c r="AD15" s="95">
        <f t="shared" si="1"/>
        <v>7311.54</v>
      </c>
      <c r="AE15" s="95">
        <v>6074.22</v>
      </c>
      <c r="AF15" s="95">
        <v>1237.32</v>
      </c>
      <c r="AG15" s="95">
        <f>SUM(AE15:AF15)</f>
        <v>7311.54</v>
      </c>
      <c r="AH15" s="95">
        <v>6074.22</v>
      </c>
      <c r="AI15" s="95">
        <v>1237.32</v>
      </c>
      <c r="AJ15" s="95">
        <f>SUM(AH15:AI15)</f>
        <v>7311.54</v>
      </c>
      <c r="AK15" s="95">
        <v>6074.22</v>
      </c>
      <c r="AL15" s="95">
        <v>1237.32</v>
      </c>
      <c r="AM15" s="95">
        <f>SUM(AK15:AL15)</f>
        <v>7311.54</v>
      </c>
      <c r="AN15" s="95">
        <f>(AH15+AK15)</f>
        <v>12148.44</v>
      </c>
      <c r="AO15" s="95">
        <f>(AI15+AL15)</f>
        <v>2474.64</v>
      </c>
      <c r="AP15" s="95">
        <f t="shared" si="0"/>
        <v>14623.08</v>
      </c>
      <c r="AQ15" s="133" t="s">
        <v>760</v>
      </c>
    </row>
    <row r="16" spans="1:83" ht="48" customHeight="1">
      <c r="A16" s="139" t="s">
        <v>717</v>
      </c>
      <c r="B16" s="110" t="s">
        <v>315</v>
      </c>
      <c r="C16" s="110" t="s">
        <v>14</v>
      </c>
      <c r="D16" s="141" t="s">
        <v>718</v>
      </c>
      <c r="E16" s="111">
        <v>42795</v>
      </c>
      <c r="F16" s="141" t="s">
        <v>719</v>
      </c>
      <c r="G16" s="148" t="s">
        <v>141</v>
      </c>
      <c r="H16" s="148" t="s">
        <v>141</v>
      </c>
      <c r="I16" s="148" t="s">
        <v>141</v>
      </c>
      <c r="J16" s="148" t="s">
        <v>141</v>
      </c>
      <c r="K16" s="148" t="s">
        <v>141</v>
      </c>
      <c r="L16" s="148" t="s">
        <v>141</v>
      </c>
      <c r="M16" s="106">
        <v>7363.07</v>
      </c>
      <c r="N16" s="95">
        <v>1540.25</v>
      </c>
      <c r="O16" s="95">
        <f>SUM(M16:N16)</f>
        <v>8903.32</v>
      </c>
      <c r="P16" s="95">
        <v>5448.97</v>
      </c>
      <c r="Q16" s="95">
        <v>1487.1</v>
      </c>
      <c r="R16" s="95">
        <f>SUM(P16:Q16)</f>
        <v>6936.07</v>
      </c>
      <c r="S16" s="95">
        <v>5448.97</v>
      </c>
      <c r="T16" s="95">
        <v>1487.1</v>
      </c>
      <c r="U16" s="95">
        <f>SUM(S16:T16)</f>
        <v>6936.07</v>
      </c>
      <c r="V16" s="95">
        <v>5639.02</v>
      </c>
      <c r="W16" s="95">
        <v>1543.35</v>
      </c>
      <c r="X16" s="95">
        <f>SUM(V16:W16)</f>
        <v>7182.370000000001</v>
      </c>
      <c r="Y16" s="95">
        <v>5738.55</v>
      </c>
      <c r="Z16" s="95">
        <v>1572.81</v>
      </c>
      <c r="AA16" s="95">
        <f>SUM(Y16:Z16)</f>
        <v>7311.360000000001</v>
      </c>
      <c r="AB16" s="95">
        <v>5541.84</v>
      </c>
      <c r="AC16" s="95">
        <v>1514.58</v>
      </c>
      <c r="AD16" s="95">
        <f t="shared" si="1"/>
        <v>7056.42</v>
      </c>
      <c r="AE16" s="95">
        <v>5731.08</v>
      </c>
      <c r="AF16" s="95">
        <v>1570.6</v>
      </c>
      <c r="AG16" s="95">
        <v>7301.68</v>
      </c>
      <c r="AH16" s="95">
        <v>5731.08</v>
      </c>
      <c r="AI16" s="95">
        <v>1570.6</v>
      </c>
      <c r="AJ16" s="95">
        <v>7301.68</v>
      </c>
      <c r="AK16" s="95">
        <v>5731.08</v>
      </c>
      <c r="AL16" s="95">
        <v>1570.6</v>
      </c>
      <c r="AM16" s="95">
        <v>7301.68</v>
      </c>
      <c r="AN16" s="95">
        <v>9792.18</v>
      </c>
      <c r="AO16" s="95">
        <v>2772.62</v>
      </c>
      <c r="AP16" s="95">
        <f t="shared" si="0"/>
        <v>12564.8</v>
      </c>
      <c r="AQ16" s="95" t="s">
        <v>766</v>
      </c>
      <c r="AR16" s="142"/>
      <c r="AS16" s="142"/>
      <c r="AT16" s="142"/>
      <c r="AU16" s="142"/>
      <c r="AV16" s="142"/>
      <c r="AW16" s="142"/>
      <c r="AX16" s="142"/>
      <c r="AY16" s="142"/>
      <c r="AZ16" s="142"/>
      <c r="BA16" s="142"/>
      <c r="BB16" s="142"/>
      <c r="BC16" s="142"/>
      <c r="BD16" s="142"/>
      <c r="BE16" s="142"/>
      <c r="BF16" s="142"/>
      <c r="BG16" s="142"/>
      <c r="BH16" s="142"/>
      <c r="BI16" s="142"/>
      <c r="BJ16" s="142"/>
      <c r="BK16" s="142"/>
      <c r="BL16" s="142"/>
      <c r="BM16" s="142"/>
      <c r="BN16" s="142"/>
      <c r="BO16" s="142"/>
      <c r="BP16" s="142"/>
      <c r="BQ16" s="142"/>
      <c r="BR16" s="142"/>
      <c r="BS16" s="142"/>
      <c r="BT16" s="142"/>
      <c r="BU16" s="142"/>
      <c r="BV16" s="142"/>
      <c r="BW16" s="142"/>
      <c r="BX16" s="142"/>
      <c r="BY16" s="142"/>
      <c r="BZ16" s="142"/>
      <c r="CA16" s="142"/>
      <c r="CB16" s="142"/>
      <c r="CC16" s="142"/>
      <c r="CD16" s="142"/>
      <c r="CE16" s="142"/>
    </row>
    <row r="17" spans="1:76" ht="48" customHeight="1">
      <c r="A17" s="139" t="s">
        <v>473</v>
      </c>
      <c r="B17" s="110" t="s">
        <v>474</v>
      </c>
      <c r="C17" s="110" t="s">
        <v>14</v>
      </c>
      <c r="D17" s="110" t="s">
        <v>475</v>
      </c>
      <c r="E17" s="111">
        <v>42425</v>
      </c>
      <c r="F17" s="110" t="s">
        <v>476</v>
      </c>
      <c r="G17" s="113">
        <v>6476.41</v>
      </c>
      <c r="H17" s="113">
        <v>1492.16</v>
      </c>
      <c r="I17" s="113">
        <f>SUM(G17:H17)</f>
        <v>7968.57</v>
      </c>
      <c r="J17" s="113">
        <v>955.54</v>
      </c>
      <c r="K17" s="113">
        <v>220.16</v>
      </c>
      <c r="L17" s="113">
        <v>1175.7</v>
      </c>
      <c r="M17" s="95">
        <v>3185.12</v>
      </c>
      <c r="N17" s="143">
        <v>732.58</v>
      </c>
      <c r="O17" s="95">
        <v>3917.7</v>
      </c>
      <c r="P17" s="95">
        <v>3185.12</v>
      </c>
      <c r="Q17" s="143">
        <v>826.54</v>
      </c>
      <c r="R17" s="95">
        <v>4011.66</v>
      </c>
      <c r="S17" s="95">
        <v>3185.12</v>
      </c>
      <c r="T17" s="143">
        <v>961.91</v>
      </c>
      <c r="U17" s="95">
        <v>4147.03</v>
      </c>
      <c r="V17" s="95">
        <v>3185.12</v>
      </c>
      <c r="W17" s="143">
        <v>961.91</v>
      </c>
      <c r="X17" s="95">
        <v>4147.03</v>
      </c>
      <c r="Y17" s="95">
        <v>3185.12</v>
      </c>
      <c r="Z17" s="143">
        <v>961.91</v>
      </c>
      <c r="AA17" s="95">
        <v>4147.03</v>
      </c>
      <c r="AB17" s="95">
        <v>3185.12</v>
      </c>
      <c r="AC17" s="143">
        <v>961.91</v>
      </c>
      <c r="AD17" s="95">
        <v>4147.03</v>
      </c>
      <c r="AE17" s="95">
        <v>3185.12</v>
      </c>
      <c r="AF17" s="143">
        <v>961.91</v>
      </c>
      <c r="AG17" s="95">
        <v>4147.03</v>
      </c>
      <c r="AH17" s="95">
        <v>1592.56</v>
      </c>
      <c r="AI17" s="95">
        <v>0</v>
      </c>
      <c r="AJ17" s="95">
        <f>SUM(AH17:AI17)</f>
        <v>1592.56</v>
      </c>
      <c r="AK17" s="95">
        <v>1804.9</v>
      </c>
      <c r="AL17" s="95">
        <v>545.08</v>
      </c>
      <c r="AM17" s="95">
        <f>SUM(AK17:AL17)</f>
        <v>2349.98</v>
      </c>
      <c r="AN17" s="106">
        <v>4512.27</v>
      </c>
      <c r="AO17" s="95">
        <v>1843.65</v>
      </c>
      <c r="AP17" s="95">
        <f t="shared" si="0"/>
        <v>6355.92</v>
      </c>
      <c r="AQ17" s="133" t="s">
        <v>760</v>
      </c>
      <c r="AR17" s="140"/>
      <c r="AS17" s="140"/>
      <c r="AT17" s="140"/>
      <c r="AU17" s="140"/>
      <c r="AV17" s="140"/>
      <c r="AW17" s="140"/>
      <c r="AX17" s="140"/>
      <c r="AY17" s="140"/>
      <c r="AZ17" s="140"/>
      <c r="BA17" s="140"/>
      <c r="BB17" s="140"/>
      <c r="BC17" s="140"/>
      <c r="BD17" s="140"/>
      <c r="BE17" s="140"/>
      <c r="BF17" s="140"/>
      <c r="BG17" s="140"/>
      <c r="BH17" s="140"/>
      <c r="BI17" s="140"/>
      <c r="BJ17" s="140"/>
      <c r="BK17" s="140"/>
      <c r="BL17" s="140"/>
      <c r="BM17" s="140"/>
      <c r="BN17" s="140"/>
      <c r="BO17" s="140"/>
      <c r="BP17" s="140"/>
      <c r="BQ17" s="140"/>
      <c r="BR17" s="140"/>
      <c r="BS17" s="140"/>
      <c r="BT17" s="140"/>
      <c r="BU17" s="140"/>
      <c r="BV17" s="140"/>
      <c r="BW17" s="140"/>
      <c r="BX17" s="140"/>
    </row>
    <row r="18" spans="1:43" ht="48" customHeight="1">
      <c r="A18" s="139" t="s">
        <v>249</v>
      </c>
      <c r="B18" s="110" t="s">
        <v>26</v>
      </c>
      <c r="C18" s="110" t="s">
        <v>37</v>
      </c>
      <c r="D18" s="110" t="s">
        <v>662</v>
      </c>
      <c r="E18" s="111">
        <v>41465</v>
      </c>
      <c r="F18" s="110" t="s">
        <v>251</v>
      </c>
      <c r="G18" s="113">
        <v>18626.22</v>
      </c>
      <c r="H18" s="113">
        <v>7538.82</v>
      </c>
      <c r="I18" s="113">
        <v>26165.04</v>
      </c>
      <c r="J18" s="113" t="s">
        <v>141</v>
      </c>
      <c r="K18" s="113" t="s">
        <v>141</v>
      </c>
      <c r="L18" s="113" t="s">
        <v>141</v>
      </c>
      <c r="M18" s="113" t="s">
        <v>141</v>
      </c>
      <c r="N18" s="113" t="s">
        <v>141</v>
      </c>
      <c r="O18" s="113" t="s">
        <v>141</v>
      </c>
      <c r="P18" s="113" t="s">
        <v>141</v>
      </c>
      <c r="Q18" s="113" t="s">
        <v>141</v>
      </c>
      <c r="R18" s="113" t="s">
        <v>141</v>
      </c>
      <c r="S18" s="113" t="s">
        <v>141</v>
      </c>
      <c r="T18" s="113" t="s">
        <v>141</v>
      </c>
      <c r="U18" s="113" t="s">
        <v>141</v>
      </c>
      <c r="V18" s="113" t="s">
        <v>141</v>
      </c>
      <c r="W18" s="113" t="s">
        <v>141</v>
      </c>
      <c r="X18" s="113" t="s">
        <v>141</v>
      </c>
      <c r="Y18" s="113" t="s">
        <v>141</v>
      </c>
      <c r="Z18" s="113" t="s">
        <v>141</v>
      </c>
      <c r="AA18" s="113" t="s">
        <v>141</v>
      </c>
      <c r="AB18" s="113" t="s">
        <v>141</v>
      </c>
      <c r="AC18" s="113" t="s">
        <v>141</v>
      </c>
      <c r="AD18" s="113" t="s">
        <v>141</v>
      </c>
      <c r="AE18" s="113" t="s">
        <v>141</v>
      </c>
      <c r="AF18" s="113" t="s">
        <v>141</v>
      </c>
      <c r="AG18" s="113" t="s">
        <v>141</v>
      </c>
      <c r="AH18" s="113" t="s">
        <v>141</v>
      </c>
      <c r="AI18" s="113" t="s">
        <v>141</v>
      </c>
      <c r="AJ18" s="113" t="s">
        <v>141</v>
      </c>
      <c r="AK18" s="113" t="s">
        <v>141</v>
      </c>
      <c r="AL18" s="113" t="s">
        <v>141</v>
      </c>
      <c r="AM18" s="113" t="s">
        <v>141</v>
      </c>
      <c r="AN18" s="113" t="s">
        <v>141</v>
      </c>
      <c r="AO18" s="113" t="s">
        <v>141</v>
      </c>
      <c r="AP18" s="113" t="s">
        <v>141</v>
      </c>
      <c r="AQ18" s="133" t="s">
        <v>767</v>
      </c>
    </row>
    <row r="19" spans="1:43" ht="48" customHeight="1">
      <c r="A19" s="139" t="s">
        <v>352</v>
      </c>
      <c r="B19" s="110" t="s">
        <v>353</v>
      </c>
      <c r="C19" s="110" t="s">
        <v>35</v>
      </c>
      <c r="D19" s="110" t="s">
        <v>663</v>
      </c>
      <c r="E19" s="111">
        <v>40007</v>
      </c>
      <c r="F19" s="110" t="s">
        <v>327</v>
      </c>
      <c r="G19" s="95">
        <v>33124.68</v>
      </c>
      <c r="H19" s="106">
        <v>4330.28</v>
      </c>
      <c r="I19" s="106">
        <f>SUM(G19:H19)</f>
        <v>37454.96</v>
      </c>
      <c r="J19" s="95">
        <v>30515.52</v>
      </c>
      <c r="K19" s="95">
        <v>4330.27</v>
      </c>
      <c r="L19" s="95">
        <f>SUM(J19:K19)</f>
        <v>34845.79</v>
      </c>
      <c r="M19" s="95">
        <v>31701.74</v>
      </c>
      <c r="N19" s="95">
        <v>3318.65</v>
      </c>
      <c r="O19" s="95">
        <f>SUM(M19:N19)</f>
        <v>35020.39</v>
      </c>
      <c r="P19" s="113" t="s">
        <v>141</v>
      </c>
      <c r="Q19" s="113" t="s">
        <v>141</v>
      </c>
      <c r="R19" s="113" t="s">
        <v>141</v>
      </c>
      <c r="S19" s="113" t="s">
        <v>141</v>
      </c>
      <c r="T19" s="113" t="s">
        <v>141</v>
      </c>
      <c r="U19" s="113" t="s">
        <v>141</v>
      </c>
      <c r="V19" s="113" t="s">
        <v>141</v>
      </c>
      <c r="W19" s="113" t="s">
        <v>141</v>
      </c>
      <c r="X19" s="113" t="s">
        <v>141</v>
      </c>
      <c r="Y19" s="113" t="s">
        <v>141</v>
      </c>
      <c r="Z19" s="113" t="s">
        <v>141</v>
      </c>
      <c r="AA19" s="113" t="s">
        <v>141</v>
      </c>
      <c r="AB19" s="113" t="s">
        <v>141</v>
      </c>
      <c r="AC19" s="113" t="s">
        <v>141</v>
      </c>
      <c r="AD19" s="113" t="s">
        <v>141</v>
      </c>
      <c r="AE19" s="113" t="s">
        <v>141</v>
      </c>
      <c r="AF19" s="113" t="s">
        <v>141</v>
      </c>
      <c r="AG19" s="113" t="s">
        <v>141</v>
      </c>
      <c r="AH19" s="113" t="s">
        <v>141</v>
      </c>
      <c r="AI19" s="113" t="s">
        <v>141</v>
      </c>
      <c r="AJ19" s="113" t="s">
        <v>141</v>
      </c>
      <c r="AK19" s="113" t="s">
        <v>141</v>
      </c>
      <c r="AL19" s="113" t="s">
        <v>141</v>
      </c>
      <c r="AM19" s="113" t="s">
        <v>141</v>
      </c>
      <c r="AN19" s="113" t="s">
        <v>141</v>
      </c>
      <c r="AO19" s="113" t="s">
        <v>141</v>
      </c>
      <c r="AP19" s="113" t="s">
        <v>141</v>
      </c>
      <c r="AQ19" s="133" t="s">
        <v>767</v>
      </c>
    </row>
    <row r="20" spans="1:43" ht="48" customHeight="1">
      <c r="A20" s="139" t="s">
        <v>425</v>
      </c>
      <c r="B20" s="110" t="s">
        <v>23</v>
      </c>
      <c r="C20" s="110" t="s">
        <v>12</v>
      </c>
      <c r="D20" s="110" t="s">
        <v>440</v>
      </c>
      <c r="E20" s="111">
        <v>42156</v>
      </c>
      <c r="F20" s="110" t="s">
        <v>441</v>
      </c>
      <c r="G20" s="95">
        <v>734.83</v>
      </c>
      <c r="H20" s="106">
        <v>170.44</v>
      </c>
      <c r="I20" s="106">
        <v>905.27</v>
      </c>
      <c r="J20" s="113" t="s">
        <v>141</v>
      </c>
      <c r="K20" s="113" t="s">
        <v>141</v>
      </c>
      <c r="L20" s="113" t="s">
        <v>141</v>
      </c>
      <c r="M20" s="113" t="s">
        <v>141</v>
      </c>
      <c r="N20" s="113" t="s">
        <v>141</v>
      </c>
      <c r="O20" s="113" t="s">
        <v>141</v>
      </c>
      <c r="P20" s="113" t="s">
        <v>141</v>
      </c>
      <c r="Q20" s="113" t="s">
        <v>141</v>
      </c>
      <c r="R20" s="113" t="s">
        <v>141</v>
      </c>
      <c r="S20" s="113" t="s">
        <v>141</v>
      </c>
      <c r="T20" s="113" t="s">
        <v>141</v>
      </c>
      <c r="U20" s="113" t="s">
        <v>141</v>
      </c>
      <c r="V20" s="113" t="s">
        <v>141</v>
      </c>
      <c r="W20" s="113" t="s">
        <v>141</v>
      </c>
      <c r="X20" s="113" t="s">
        <v>141</v>
      </c>
      <c r="Y20" s="113" t="s">
        <v>141</v>
      </c>
      <c r="Z20" s="113" t="s">
        <v>141</v>
      </c>
      <c r="AA20" s="113" t="s">
        <v>141</v>
      </c>
      <c r="AB20" s="113" t="s">
        <v>141</v>
      </c>
      <c r="AC20" s="113" t="s">
        <v>141</v>
      </c>
      <c r="AD20" s="113" t="s">
        <v>141</v>
      </c>
      <c r="AE20" s="113" t="s">
        <v>141</v>
      </c>
      <c r="AF20" s="113" t="s">
        <v>141</v>
      </c>
      <c r="AG20" s="113" t="s">
        <v>141</v>
      </c>
      <c r="AH20" s="113" t="s">
        <v>141</v>
      </c>
      <c r="AI20" s="113" t="s">
        <v>141</v>
      </c>
      <c r="AJ20" s="113" t="s">
        <v>141</v>
      </c>
      <c r="AK20" s="113" t="s">
        <v>141</v>
      </c>
      <c r="AL20" s="113" t="s">
        <v>141</v>
      </c>
      <c r="AM20" s="113" t="s">
        <v>141</v>
      </c>
      <c r="AN20" s="113" t="s">
        <v>141</v>
      </c>
      <c r="AO20" s="113" t="s">
        <v>141</v>
      </c>
      <c r="AP20" s="113" t="s">
        <v>141</v>
      </c>
      <c r="AQ20" s="133" t="s">
        <v>768</v>
      </c>
    </row>
    <row r="21" spans="1:43" s="140" customFormat="1" ht="48" customHeight="1">
      <c r="A21" s="139" t="s">
        <v>96</v>
      </c>
      <c r="B21" s="110" t="s">
        <v>62</v>
      </c>
      <c r="C21" s="110" t="s">
        <v>44</v>
      </c>
      <c r="D21" s="110" t="s">
        <v>664</v>
      </c>
      <c r="E21" s="111" t="s">
        <v>355</v>
      </c>
      <c r="F21" s="110" t="s">
        <v>729</v>
      </c>
      <c r="G21" s="95">
        <v>14146.47</v>
      </c>
      <c r="H21" s="95">
        <v>9775.93</v>
      </c>
      <c r="I21" s="95">
        <v>23922.4</v>
      </c>
      <c r="J21" s="95">
        <v>14246.47</v>
      </c>
      <c r="K21" s="95">
        <v>9746.56</v>
      </c>
      <c r="L21" s="95">
        <v>23993.03</v>
      </c>
      <c r="M21" s="113">
        <v>14246.47</v>
      </c>
      <c r="N21" s="113">
        <v>9749.05</v>
      </c>
      <c r="O21" s="113">
        <f>SUM(M21:N21)</f>
        <v>23995.519999999997</v>
      </c>
      <c r="P21" s="95">
        <v>14246.47</v>
      </c>
      <c r="Q21" s="95">
        <v>10200.66</v>
      </c>
      <c r="R21" s="95">
        <v>24447.13</v>
      </c>
      <c r="S21" s="95">
        <v>14337.1</v>
      </c>
      <c r="T21" s="95">
        <v>10311.34</v>
      </c>
      <c r="U21" s="95">
        <v>24648.44</v>
      </c>
      <c r="V21" s="95">
        <v>14355.22</v>
      </c>
      <c r="W21" s="95">
        <v>10333.48</v>
      </c>
      <c r="X21" s="95">
        <v>24688.7</v>
      </c>
      <c r="Y21" s="95">
        <v>14355.22</v>
      </c>
      <c r="Z21" s="95">
        <v>10258.19</v>
      </c>
      <c r="AA21" s="95">
        <v>24613.41</v>
      </c>
      <c r="AB21" s="95">
        <v>14355.22</v>
      </c>
      <c r="AC21" s="95">
        <v>10236.47</v>
      </c>
      <c r="AD21" s="95">
        <v>24591.69</v>
      </c>
      <c r="AE21" s="95">
        <v>14355.22</v>
      </c>
      <c r="AF21" s="95">
        <v>10098.85</v>
      </c>
      <c r="AG21" s="95">
        <v>24454.07</v>
      </c>
      <c r="AH21" s="95">
        <v>18137.01</v>
      </c>
      <c r="AI21" s="95">
        <v>6306.09</v>
      </c>
      <c r="AJ21" s="95">
        <f>SUM(AH21:AI21)</f>
        <v>24443.1</v>
      </c>
      <c r="AK21" s="95">
        <v>18137.23</v>
      </c>
      <c r="AL21" s="95">
        <v>5915.92</v>
      </c>
      <c r="AM21" s="95">
        <f>SUM(AK21:AL21)</f>
        <v>24053.15</v>
      </c>
      <c r="AN21" s="95">
        <v>18137.23</v>
      </c>
      <c r="AO21" s="95">
        <v>6360.5</v>
      </c>
      <c r="AP21" s="95">
        <f>SUM(AN21:AO21)</f>
        <v>24497.73</v>
      </c>
      <c r="AQ21" s="133" t="s">
        <v>760</v>
      </c>
    </row>
    <row r="22" spans="1:43" ht="48" customHeight="1">
      <c r="A22" s="139" t="s">
        <v>665</v>
      </c>
      <c r="B22" s="110" t="s">
        <v>57</v>
      </c>
      <c r="C22" s="110" t="s">
        <v>35</v>
      </c>
      <c r="D22" s="110" t="s">
        <v>666</v>
      </c>
      <c r="E22" s="111">
        <v>42736</v>
      </c>
      <c r="F22" s="110" t="s">
        <v>730</v>
      </c>
      <c r="G22" s="95">
        <v>24896.51</v>
      </c>
      <c r="H22" s="95">
        <v>2766.28</v>
      </c>
      <c r="I22" s="95">
        <f>SUM(G22:H22)</f>
        <v>27662.789999999997</v>
      </c>
      <c r="J22" s="95">
        <v>22336.87</v>
      </c>
      <c r="K22" s="95">
        <v>2481.87</v>
      </c>
      <c r="L22" s="95">
        <f>SUM(J22:K22)</f>
        <v>24818.739999999998</v>
      </c>
      <c r="M22" s="95">
        <v>22462.3</v>
      </c>
      <c r="N22" s="95">
        <v>2495.81</v>
      </c>
      <c r="O22" s="95">
        <f>SUM(M22:N22)</f>
        <v>24958.11</v>
      </c>
      <c r="P22" s="95">
        <v>25692.43</v>
      </c>
      <c r="Q22" s="95">
        <v>2854.71</v>
      </c>
      <c r="R22" s="95">
        <f>SUM(P22:Q22)</f>
        <v>28547.14</v>
      </c>
      <c r="S22" s="95">
        <v>23047.44</v>
      </c>
      <c r="T22" s="95">
        <v>2560.82</v>
      </c>
      <c r="U22" s="95">
        <f>SUM(S22:T22)</f>
        <v>25608.26</v>
      </c>
      <c r="V22" s="95">
        <v>23111.61</v>
      </c>
      <c r="W22" s="95">
        <v>2567.95</v>
      </c>
      <c r="X22" s="95">
        <f>SUM(V22:W22)</f>
        <v>25679.56</v>
      </c>
      <c r="Y22" s="95">
        <v>25849.79</v>
      </c>
      <c r="Z22" s="95">
        <v>2872.2</v>
      </c>
      <c r="AA22" s="95">
        <f>SUM(Y22:Z22)</f>
        <v>28721.99</v>
      </c>
      <c r="AB22" s="95">
        <v>23266.37</v>
      </c>
      <c r="AC22" s="95">
        <v>1938.86</v>
      </c>
      <c r="AD22" s="95">
        <f>SUM(AB22:AC22)</f>
        <v>25205.23</v>
      </c>
      <c r="AE22" s="95">
        <v>23274.13</v>
      </c>
      <c r="AF22" s="95">
        <v>2586</v>
      </c>
      <c r="AG22" s="95">
        <v>25860.13</v>
      </c>
      <c r="AH22" s="95">
        <v>26071.56</v>
      </c>
      <c r="AI22" s="95">
        <v>2595.66</v>
      </c>
      <c r="AJ22" s="95">
        <f>SUM(AH22:AI22)</f>
        <v>28667.22</v>
      </c>
      <c r="AK22" s="95">
        <v>23411.2</v>
      </c>
      <c r="AL22" s="95">
        <v>4601.24</v>
      </c>
      <c r="AM22" s="95">
        <v>26012.44</v>
      </c>
      <c r="AN22" s="95">
        <v>23442.47</v>
      </c>
      <c r="AO22" s="95">
        <v>2604.7</v>
      </c>
      <c r="AP22" s="95">
        <f>SUM(AN22:AO22)</f>
        <v>26047.170000000002</v>
      </c>
      <c r="AQ22" s="133" t="s">
        <v>760</v>
      </c>
    </row>
    <row r="23" spans="1:43" ht="48" customHeight="1">
      <c r="A23" s="139" t="s">
        <v>426</v>
      </c>
      <c r="B23" s="110" t="s">
        <v>427</v>
      </c>
      <c r="C23" s="110" t="s">
        <v>4</v>
      </c>
      <c r="D23" s="110" t="s">
        <v>428</v>
      </c>
      <c r="E23" s="111">
        <v>42355</v>
      </c>
      <c r="F23" s="95" t="s">
        <v>429</v>
      </c>
      <c r="G23" s="113">
        <v>6219.53</v>
      </c>
      <c r="H23" s="113">
        <v>1545.86</v>
      </c>
      <c r="I23" s="113">
        <f>SUM(G23:H23)</f>
        <v>7765.389999999999</v>
      </c>
      <c r="J23" s="113" t="s">
        <v>141</v>
      </c>
      <c r="K23" s="113" t="s">
        <v>141</v>
      </c>
      <c r="L23" s="113" t="s">
        <v>141</v>
      </c>
      <c r="M23" s="113" t="s">
        <v>141</v>
      </c>
      <c r="N23" s="113" t="s">
        <v>141</v>
      </c>
      <c r="O23" s="113" t="s">
        <v>141</v>
      </c>
      <c r="P23" s="113" t="s">
        <v>141</v>
      </c>
      <c r="Q23" s="113" t="s">
        <v>141</v>
      </c>
      <c r="R23" s="113" t="s">
        <v>141</v>
      </c>
      <c r="S23" s="113" t="s">
        <v>141</v>
      </c>
      <c r="T23" s="113" t="s">
        <v>141</v>
      </c>
      <c r="U23" s="113" t="s">
        <v>141</v>
      </c>
      <c r="V23" s="113" t="s">
        <v>141</v>
      </c>
      <c r="W23" s="113" t="s">
        <v>141</v>
      </c>
      <c r="X23" s="113" t="s">
        <v>141</v>
      </c>
      <c r="Y23" s="113" t="s">
        <v>141</v>
      </c>
      <c r="Z23" s="113" t="s">
        <v>141</v>
      </c>
      <c r="AA23" s="113" t="s">
        <v>141</v>
      </c>
      <c r="AB23" s="113" t="s">
        <v>141</v>
      </c>
      <c r="AC23" s="113" t="s">
        <v>141</v>
      </c>
      <c r="AD23" s="113" t="s">
        <v>141</v>
      </c>
      <c r="AE23" s="113" t="s">
        <v>141</v>
      </c>
      <c r="AF23" s="113" t="s">
        <v>141</v>
      </c>
      <c r="AG23" s="113" t="s">
        <v>141</v>
      </c>
      <c r="AH23" s="113" t="s">
        <v>141</v>
      </c>
      <c r="AI23" s="113" t="s">
        <v>141</v>
      </c>
      <c r="AJ23" s="113" t="s">
        <v>141</v>
      </c>
      <c r="AK23" s="113" t="s">
        <v>141</v>
      </c>
      <c r="AL23" s="113" t="s">
        <v>141</v>
      </c>
      <c r="AM23" s="113" t="s">
        <v>141</v>
      </c>
      <c r="AN23" s="113" t="s">
        <v>141</v>
      </c>
      <c r="AO23" s="113" t="s">
        <v>141</v>
      </c>
      <c r="AP23" s="113" t="s">
        <v>141</v>
      </c>
      <c r="AQ23" s="133" t="s">
        <v>769</v>
      </c>
    </row>
    <row r="24" spans="1:43" ht="48" customHeight="1">
      <c r="A24" s="139" t="s">
        <v>667</v>
      </c>
      <c r="B24" s="110" t="s">
        <v>668</v>
      </c>
      <c r="C24" s="110" t="s">
        <v>14</v>
      </c>
      <c r="D24" s="110" t="s">
        <v>669</v>
      </c>
      <c r="E24" s="111">
        <v>41814</v>
      </c>
      <c r="F24" s="113" t="s">
        <v>735</v>
      </c>
      <c r="G24" s="106">
        <v>5058.68</v>
      </c>
      <c r="H24" s="113" t="s">
        <v>141</v>
      </c>
      <c r="I24" s="106">
        <v>5058.68</v>
      </c>
      <c r="J24" s="113">
        <v>3794.01</v>
      </c>
      <c r="K24" s="113" t="s">
        <v>141</v>
      </c>
      <c r="L24" s="113">
        <v>3794.01</v>
      </c>
      <c r="M24" s="113">
        <v>4208.63</v>
      </c>
      <c r="N24" s="113" t="s">
        <v>141</v>
      </c>
      <c r="O24" s="113">
        <v>4208.63</v>
      </c>
      <c r="P24" s="113">
        <v>4077.65</v>
      </c>
      <c r="Q24" s="113" t="s">
        <v>141</v>
      </c>
      <c r="R24" s="113">
        <v>4077.65</v>
      </c>
      <c r="S24" s="113">
        <v>3864.97</v>
      </c>
      <c r="T24" s="113" t="s">
        <v>141</v>
      </c>
      <c r="U24" s="113">
        <v>3864.97</v>
      </c>
      <c r="V24" s="113">
        <v>3864.97</v>
      </c>
      <c r="W24" s="113" t="s">
        <v>141</v>
      </c>
      <c r="X24" s="113">
        <v>3864.97</v>
      </c>
      <c r="Y24" s="113">
        <v>3864.97</v>
      </c>
      <c r="Z24" s="113" t="s">
        <v>141</v>
      </c>
      <c r="AA24" s="113">
        <v>3864.97</v>
      </c>
      <c r="AB24" s="113">
        <v>3864.97</v>
      </c>
      <c r="AC24" s="113" t="s">
        <v>141</v>
      </c>
      <c r="AD24" s="113">
        <v>3864.97</v>
      </c>
      <c r="AE24" s="113">
        <v>3864.97</v>
      </c>
      <c r="AF24" s="113" t="s">
        <v>141</v>
      </c>
      <c r="AG24" s="113">
        <v>3864.97</v>
      </c>
      <c r="AH24" s="113">
        <v>3871.93</v>
      </c>
      <c r="AI24" s="113" t="s">
        <v>141</v>
      </c>
      <c r="AJ24" s="113">
        <v>3871.93</v>
      </c>
      <c r="AK24" s="113">
        <v>3868.45</v>
      </c>
      <c r="AL24" s="113" t="s">
        <v>141</v>
      </c>
      <c r="AM24" s="113">
        <v>3868.45</v>
      </c>
      <c r="AN24" s="113">
        <v>7736.9</v>
      </c>
      <c r="AO24" s="113" t="s">
        <v>141</v>
      </c>
      <c r="AP24" s="113">
        <v>7736.9</v>
      </c>
      <c r="AQ24" s="133" t="s">
        <v>760</v>
      </c>
    </row>
    <row r="25" spans="1:43" ht="48" customHeight="1">
      <c r="A25" s="139" t="s">
        <v>246</v>
      </c>
      <c r="B25" s="110" t="s">
        <v>62</v>
      </c>
      <c r="C25" s="110" t="s">
        <v>91</v>
      </c>
      <c r="D25" s="110" t="s">
        <v>670</v>
      </c>
      <c r="E25" s="111">
        <v>41498</v>
      </c>
      <c r="F25" s="110" t="s">
        <v>770</v>
      </c>
      <c r="G25" s="95">
        <v>16239.77</v>
      </c>
      <c r="H25" s="95">
        <v>6338.65</v>
      </c>
      <c r="I25" s="95">
        <f>SUM(G25:H25)</f>
        <v>22578.42</v>
      </c>
      <c r="J25" s="95">
        <v>16239.77</v>
      </c>
      <c r="K25" s="95">
        <v>6414.53</v>
      </c>
      <c r="L25" s="95">
        <f>SUM(J25:K25)</f>
        <v>22654.3</v>
      </c>
      <c r="M25" s="113">
        <v>4871.93</v>
      </c>
      <c r="N25" s="113">
        <v>1925.16</v>
      </c>
      <c r="O25" s="113">
        <f>SUM(M25:N25)</f>
        <v>6797.09</v>
      </c>
      <c r="P25" s="113" t="s">
        <v>141</v>
      </c>
      <c r="Q25" s="113" t="s">
        <v>141</v>
      </c>
      <c r="R25" s="113" t="s">
        <v>141</v>
      </c>
      <c r="S25" s="113" t="s">
        <v>141</v>
      </c>
      <c r="T25" s="113" t="s">
        <v>141</v>
      </c>
      <c r="U25" s="113" t="s">
        <v>141</v>
      </c>
      <c r="V25" s="113" t="s">
        <v>141</v>
      </c>
      <c r="W25" s="113" t="s">
        <v>141</v>
      </c>
      <c r="X25" s="113" t="s">
        <v>141</v>
      </c>
      <c r="Y25" s="113" t="s">
        <v>141</v>
      </c>
      <c r="Z25" s="113" t="s">
        <v>141</v>
      </c>
      <c r="AA25" s="113" t="s">
        <v>141</v>
      </c>
      <c r="AB25" s="113" t="s">
        <v>141</v>
      </c>
      <c r="AC25" s="113" t="s">
        <v>141</v>
      </c>
      <c r="AD25" s="113" t="s">
        <v>141</v>
      </c>
      <c r="AE25" s="113" t="s">
        <v>141</v>
      </c>
      <c r="AF25" s="113" t="s">
        <v>141</v>
      </c>
      <c r="AG25" s="113" t="s">
        <v>141</v>
      </c>
      <c r="AH25" s="113" t="s">
        <v>141</v>
      </c>
      <c r="AI25" s="113" t="s">
        <v>141</v>
      </c>
      <c r="AJ25" s="113" t="s">
        <v>141</v>
      </c>
      <c r="AK25" s="113" t="s">
        <v>141</v>
      </c>
      <c r="AL25" s="113" t="s">
        <v>141</v>
      </c>
      <c r="AM25" s="113" t="s">
        <v>141</v>
      </c>
      <c r="AN25" s="113" t="s">
        <v>141</v>
      </c>
      <c r="AO25" s="113" t="s">
        <v>141</v>
      </c>
      <c r="AP25" s="113" t="s">
        <v>141</v>
      </c>
      <c r="AQ25" s="133" t="s">
        <v>771</v>
      </c>
    </row>
    <row r="26" spans="1:43" ht="48" customHeight="1">
      <c r="A26" s="139" t="s">
        <v>671</v>
      </c>
      <c r="B26" s="110" t="s">
        <v>672</v>
      </c>
      <c r="C26" s="110" t="s">
        <v>11</v>
      </c>
      <c r="D26" s="110" t="s">
        <v>673</v>
      </c>
      <c r="E26" s="111">
        <v>42737</v>
      </c>
      <c r="F26" s="110" t="s">
        <v>674</v>
      </c>
      <c r="G26" s="113">
        <v>5779.76</v>
      </c>
      <c r="H26" s="113">
        <v>823.36</v>
      </c>
      <c r="I26" s="113">
        <v>6603.12</v>
      </c>
      <c r="J26" s="113">
        <v>5610.68</v>
      </c>
      <c r="K26" s="113">
        <v>797.33</v>
      </c>
      <c r="L26" s="113">
        <v>6408.01</v>
      </c>
      <c r="M26" s="113">
        <v>5610.68</v>
      </c>
      <c r="N26" s="113">
        <v>173.93</v>
      </c>
      <c r="O26" s="113">
        <v>5784.61</v>
      </c>
      <c r="P26" s="113">
        <v>5610.68</v>
      </c>
      <c r="Q26" s="113">
        <v>797.33</v>
      </c>
      <c r="R26" s="113">
        <v>6408.01</v>
      </c>
      <c r="S26" s="113">
        <v>5610.68</v>
      </c>
      <c r="T26" s="113">
        <v>797.33</v>
      </c>
      <c r="U26" s="113">
        <v>6408.01</v>
      </c>
      <c r="V26" s="113">
        <v>5610.68</v>
      </c>
      <c r="W26" s="113">
        <v>797.33</v>
      </c>
      <c r="X26" s="113">
        <v>6408.01</v>
      </c>
      <c r="Y26" s="113">
        <v>5610.68</v>
      </c>
      <c r="Z26" s="113">
        <v>797.34</v>
      </c>
      <c r="AA26" s="113">
        <f>SUM(Y26:Z26)</f>
        <v>6408.02</v>
      </c>
      <c r="AB26" s="113">
        <v>5610.68</v>
      </c>
      <c r="AC26" s="113">
        <v>797.34</v>
      </c>
      <c r="AD26" s="113">
        <f>SUM(AB26:AC26)</f>
        <v>6408.02</v>
      </c>
      <c r="AE26" s="113">
        <v>5610.68</v>
      </c>
      <c r="AF26" s="113">
        <v>797.34</v>
      </c>
      <c r="AG26" s="113">
        <f>SUM(AE26:AF26)</f>
        <v>6408.02</v>
      </c>
      <c r="AH26" s="113">
        <v>5610.68</v>
      </c>
      <c r="AI26" s="113">
        <v>797.33</v>
      </c>
      <c r="AJ26" s="113">
        <v>6408.01</v>
      </c>
      <c r="AK26" s="113">
        <v>5610.68</v>
      </c>
      <c r="AL26" s="113">
        <v>797.33</v>
      </c>
      <c r="AM26" s="113">
        <v>6408.01</v>
      </c>
      <c r="AN26" s="113">
        <v>5610.68</v>
      </c>
      <c r="AO26" s="113">
        <v>797.33</v>
      </c>
      <c r="AP26" s="113">
        <v>6408.01</v>
      </c>
      <c r="AQ26" s="133" t="s">
        <v>760</v>
      </c>
    </row>
    <row r="27" spans="1:43" ht="48" customHeight="1">
      <c r="A27" s="139" t="s">
        <v>314</v>
      </c>
      <c r="B27" s="110" t="s">
        <v>315</v>
      </c>
      <c r="C27" s="110" t="s">
        <v>4</v>
      </c>
      <c r="D27" s="110" t="s">
        <v>675</v>
      </c>
      <c r="E27" s="118">
        <v>41641</v>
      </c>
      <c r="F27" s="112" t="s">
        <v>739</v>
      </c>
      <c r="G27" s="113">
        <v>6270.68</v>
      </c>
      <c r="H27" s="113">
        <v>1469.84</v>
      </c>
      <c r="I27" s="113">
        <f>SUM(G27:H27)</f>
        <v>7740.52</v>
      </c>
      <c r="J27" s="113">
        <v>5845.68</v>
      </c>
      <c r="K27" s="113">
        <v>1469.84</v>
      </c>
      <c r="L27" s="113">
        <f>SUM(J27:K27)</f>
        <v>7315.52</v>
      </c>
      <c r="M27" s="113">
        <v>6882.21</v>
      </c>
      <c r="N27" s="113">
        <v>1911.33</v>
      </c>
      <c r="O27" s="113">
        <f>SUM(M27:N27)</f>
        <v>8793.54</v>
      </c>
      <c r="P27" s="113">
        <v>7648.19</v>
      </c>
      <c r="Q27" s="113">
        <v>2138.06</v>
      </c>
      <c r="R27" s="113">
        <f>SUM(P27:Q27)</f>
        <v>9786.25</v>
      </c>
      <c r="S27" s="113">
        <v>7974.15</v>
      </c>
      <c r="T27" s="113">
        <v>2234.55</v>
      </c>
      <c r="U27" s="113">
        <f>SUM(S27:T27)</f>
        <v>10208.7</v>
      </c>
      <c r="V27" s="95">
        <v>7428.18</v>
      </c>
      <c r="W27" s="106">
        <v>2072.94</v>
      </c>
      <c r="X27" s="106">
        <f>SUM(V27:W27)</f>
        <v>9501.12</v>
      </c>
      <c r="Y27" s="95">
        <v>7428.18</v>
      </c>
      <c r="Z27" s="106">
        <v>2072.94</v>
      </c>
      <c r="AA27" s="106">
        <f>SUM(Y27:Z27)</f>
        <v>9501.12</v>
      </c>
      <c r="AB27" s="95">
        <v>7428.18</v>
      </c>
      <c r="AC27" s="106">
        <v>2072.94</v>
      </c>
      <c r="AD27" s="106">
        <f>SUM(AB27:AC27)</f>
        <v>9501.12</v>
      </c>
      <c r="AE27" s="95">
        <v>7428.18</v>
      </c>
      <c r="AF27" s="106">
        <v>2072.94</v>
      </c>
      <c r="AG27" s="106">
        <f>SUM(AE27:AF27)</f>
        <v>9501.12</v>
      </c>
      <c r="AH27" s="95">
        <v>7465.68</v>
      </c>
      <c r="AI27" s="106">
        <v>2084.04</v>
      </c>
      <c r="AJ27" s="106">
        <f>SUM(AH27:AI27)</f>
        <v>9549.720000000001</v>
      </c>
      <c r="AK27" s="95">
        <v>7465.68</v>
      </c>
      <c r="AL27" s="106">
        <v>2084.04</v>
      </c>
      <c r="AM27" s="106">
        <f>SUM(AK27:AL27)</f>
        <v>9549.720000000001</v>
      </c>
      <c r="AN27" s="95">
        <f>AP27-AO27</f>
        <v>15226.359999999999</v>
      </c>
      <c r="AO27" s="106">
        <v>4168.08</v>
      </c>
      <c r="AP27" s="106">
        <v>19394.44</v>
      </c>
      <c r="AQ27" s="133" t="s">
        <v>760</v>
      </c>
    </row>
    <row r="28" spans="1:43" ht="48" customHeight="1">
      <c r="A28" s="139" t="s">
        <v>199</v>
      </c>
      <c r="B28" s="110" t="s">
        <v>361</v>
      </c>
      <c r="C28" s="110" t="s">
        <v>12</v>
      </c>
      <c r="D28" s="110" t="s">
        <v>676</v>
      </c>
      <c r="E28" s="111">
        <v>39448</v>
      </c>
      <c r="F28" s="110" t="s">
        <v>801</v>
      </c>
      <c r="G28" s="106">
        <v>2511.53</v>
      </c>
      <c r="H28" s="106">
        <v>959.4</v>
      </c>
      <c r="I28" s="106">
        <f>G28+H28</f>
        <v>3470.9300000000003</v>
      </c>
      <c r="J28" s="106">
        <v>3130.32</v>
      </c>
      <c r="K28" s="106">
        <v>959.4</v>
      </c>
      <c r="L28" s="106">
        <f>K28+J28</f>
        <v>4089.7200000000003</v>
      </c>
      <c r="M28" s="106">
        <v>2711.73</v>
      </c>
      <c r="N28" s="106">
        <v>959.4</v>
      </c>
      <c r="O28" s="106">
        <f>N28+M28</f>
        <v>3671.13</v>
      </c>
      <c r="P28" s="106">
        <v>3000.83</v>
      </c>
      <c r="Q28" s="106">
        <v>1069.84</v>
      </c>
      <c r="R28" s="106">
        <f>Q28+P28</f>
        <v>4070.67</v>
      </c>
      <c r="S28" s="106">
        <v>2900.41</v>
      </c>
      <c r="T28" s="106">
        <v>1031.48</v>
      </c>
      <c r="U28" s="106">
        <f>T28+S28</f>
        <v>3931.89</v>
      </c>
      <c r="V28" s="106">
        <v>2900.41</v>
      </c>
      <c r="W28" s="106">
        <v>1031.48</v>
      </c>
      <c r="X28" s="106">
        <f>W28+V28</f>
        <v>3931.89</v>
      </c>
      <c r="Y28" s="106">
        <v>3800.48</v>
      </c>
      <c r="Z28" s="106">
        <v>1031.48</v>
      </c>
      <c r="AA28" s="106">
        <f>Y28+Z28</f>
        <v>4831.96</v>
      </c>
      <c r="AB28" s="106">
        <v>2953.37</v>
      </c>
      <c r="AC28" s="106">
        <v>1051.71</v>
      </c>
      <c r="AD28" s="106">
        <f>AC28+AB28</f>
        <v>4005.08</v>
      </c>
      <c r="AE28" s="106">
        <v>2932.2</v>
      </c>
      <c r="AF28" s="106">
        <v>1043.62</v>
      </c>
      <c r="AG28" s="106">
        <f>AE28+AF28</f>
        <v>3975.8199999999997</v>
      </c>
      <c r="AH28" s="106">
        <v>2953.38</v>
      </c>
      <c r="AI28" s="106">
        <v>1051.71</v>
      </c>
      <c r="AJ28" s="106">
        <f>AH28+AI28</f>
        <v>4005.09</v>
      </c>
      <c r="AK28" s="106">
        <v>3023.82</v>
      </c>
      <c r="AL28" s="106">
        <v>1078.32</v>
      </c>
      <c r="AM28" s="106">
        <f>AK28+AL28</f>
        <v>4102.14</v>
      </c>
      <c r="AN28" s="106">
        <v>5847.44</v>
      </c>
      <c r="AO28" s="106">
        <v>2157.24</v>
      </c>
      <c r="AP28" s="106">
        <f>AN28+AO28</f>
        <v>8004.679999999999</v>
      </c>
      <c r="AQ28" s="133" t="s">
        <v>822</v>
      </c>
    </row>
    <row r="29" spans="1:43" ht="48" customHeight="1">
      <c r="A29" s="139" t="s">
        <v>411</v>
      </c>
      <c r="B29" s="110" t="s">
        <v>412</v>
      </c>
      <c r="C29" s="110" t="s">
        <v>12</v>
      </c>
      <c r="D29" s="110" t="s">
        <v>677</v>
      </c>
      <c r="E29" s="111">
        <v>38718</v>
      </c>
      <c r="F29" s="110" t="s">
        <v>802</v>
      </c>
      <c r="G29" s="106">
        <v>2847.35</v>
      </c>
      <c r="H29" s="106">
        <f>I29-G29</f>
        <v>656.0300000000002</v>
      </c>
      <c r="I29" s="106">
        <v>3503.38</v>
      </c>
      <c r="J29" s="106">
        <v>773.77</v>
      </c>
      <c r="K29" s="106">
        <f>L29-J29</f>
        <v>178.27999999999997</v>
      </c>
      <c r="L29" s="106">
        <v>952.05</v>
      </c>
      <c r="M29" s="106">
        <v>2093.32</v>
      </c>
      <c r="N29" s="106">
        <f>O29-M29</f>
        <v>482.2999999999997</v>
      </c>
      <c r="O29" s="106">
        <v>2575.62</v>
      </c>
      <c r="P29" s="106">
        <v>2847.35</v>
      </c>
      <c r="Q29" s="106">
        <f>R29-P29</f>
        <v>738.8899999999999</v>
      </c>
      <c r="R29" s="106">
        <v>3586.24</v>
      </c>
      <c r="S29" s="106">
        <v>2847.35</v>
      </c>
      <c r="T29" s="106">
        <f>U29-S29</f>
        <v>859.9000000000001</v>
      </c>
      <c r="U29" s="106">
        <v>3707.25</v>
      </c>
      <c r="V29" s="106">
        <v>3930.54</v>
      </c>
      <c r="W29" s="2">
        <f>X29-V29</f>
        <v>1187.0200000000004</v>
      </c>
      <c r="X29" s="106">
        <v>5117.56</v>
      </c>
      <c r="Y29" s="106">
        <v>3930.54</v>
      </c>
      <c r="Z29" s="106">
        <f>AA29-Y29</f>
        <v>1181.0699999999997</v>
      </c>
      <c r="AA29" s="106">
        <v>5111.61</v>
      </c>
      <c r="AB29" s="106">
        <v>3930.54</v>
      </c>
      <c r="AC29" s="106">
        <f>AD29-AB29</f>
        <v>1181.0699999999997</v>
      </c>
      <c r="AD29" s="106">
        <v>5111.61</v>
      </c>
      <c r="AE29" s="106">
        <v>3930.54</v>
      </c>
      <c r="AF29" s="106">
        <f>AG29-AE29</f>
        <v>1181.0699999999997</v>
      </c>
      <c r="AG29" s="106">
        <v>5111.61</v>
      </c>
      <c r="AH29" s="106">
        <v>3930.54</v>
      </c>
      <c r="AI29" s="106">
        <f>AJ29-AH29</f>
        <v>1181.0699999999997</v>
      </c>
      <c r="AJ29" s="106">
        <v>5111.61</v>
      </c>
      <c r="AK29" s="106">
        <v>3930.54</v>
      </c>
      <c r="AL29" s="106">
        <f>AM29-AK29</f>
        <v>1181.0699999999997</v>
      </c>
      <c r="AM29" s="106">
        <v>5111.61</v>
      </c>
      <c r="AN29" s="106">
        <v>5885.94</v>
      </c>
      <c r="AO29" s="106">
        <f>AP29-AN29</f>
        <v>2362.1400000000003</v>
      </c>
      <c r="AP29" s="106">
        <v>8248.08</v>
      </c>
      <c r="AQ29" s="133" t="s">
        <v>822</v>
      </c>
    </row>
    <row r="30" spans="1:43" ht="48" customHeight="1">
      <c r="A30" s="139" t="s">
        <v>678</v>
      </c>
      <c r="B30" s="110" t="s">
        <v>679</v>
      </c>
      <c r="C30" s="110" t="s">
        <v>680</v>
      </c>
      <c r="D30" s="110" t="s">
        <v>681</v>
      </c>
      <c r="E30" s="111">
        <v>42767</v>
      </c>
      <c r="F30" s="110" t="s">
        <v>682</v>
      </c>
      <c r="G30" s="149" t="s">
        <v>141</v>
      </c>
      <c r="H30" s="149" t="s">
        <v>141</v>
      </c>
      <c r="I30" s="149" t="s">
        <v>141</v>
      </c>
      <c r="J30" s="106">
        <v>27512.8</v>
      </c>
      <c r="K30" s="106">
        <v>3047.11</v>
      </c>
      <c r="L30" s="106">
        <v>30559.91</v>
      </c>
      <c r="M30" s="106">
        <v>27512.8</v>
      </c>
      <c r="N30" s="106">
        <v>3047.11</v>
      </c>
      <c r="O30" s="106">
        <v>30559.91</v>
      </c>
      <c r="P30" s="106">
        <v>15990.58</v>
      </c>
      <c r="Q30" s="106">
        <v>1726.7</v>
      </c>
      <c r="R30" s="106">
        <v>17317.28</v>
      </c>
      <c r="S30" s="114" t="s">
        <v>141</v>
      </c>
      <c r="T30" s="114" t="s">
        <v>141</v>
      </c>
      <c r="U30" s="114" t="s">
        <v>141</v>
      </c>
      <c r="V30" s="114" t="s">
        <v>141</v>
      </c>
      <c r="W30" s="114" t="s">
        <v>141</v>
      </c>
      <c r="X30" s="114" t="s">
        <v>141</v>
      </c>
      <c r="Y30" s="114" t="s">
        <v>141</v>
      </c>
      <c r="Z30" s="114" t="s">
        <v>141</v>
      </c>
      <c r="AA30" s="114" t="s">
        <v>141</v>
      </c>
      <c r="AB30" s="114" t="s">
        <v>141</v>
      </c>
      <c r="AC30" s="114" t="s">
        <v>141</v>
      </c>
      <c r="AD30" s="114" t="s">
        <v>141</v>
      </c>
      <c r="AE30" s="114" t="s">
        <v>141</v>
      </c>
      <c r="AF30" s="114" t="s">
        <v>141</v>
      </c>
      <c r="AG30" s="114" t="s">
        <v>141</v>
      </c>
      <c r="AH30" s="114" t="s">
        <v>141</v>
      </c>
      <c r="AI30" s="114" t="s">
        <v>141</v>
      </c>
      <c r="AJ30" s="114" t="s">
        <v>141</v>
      </c>
      <c r="AK30" s="114" t="s">
        <v>141</v>
      </c>
      <c r="AL30" s="114" t="s">
        <v>141</v>
      </c>
      <c r="AM30" s="114" t="s">
        <v>141</v>
      </c>
      <c r="AN30" s="114" t="s">
        <v>141</v>
      </c>
      <c r="AO30" s="114" t="s">
        <v>141</v>
      </c>
      <c r="AP30" s="114" t="s">
        <v>141</v>
      </c>
      <c r="AQ30" s="95" t="s">
        <v>772</v>
      </c>
    </row>
    <row r="31" spans="1:43" ht="48" customHeight="1">
      <c r="A31" s="139" t="s">
        <v>453</v>
      </c>
      <c r="B31" s="110" t="s">
        <v>71</v>
      </c>
      <c r="C31" s="110" t="s">
        <v>454</v>
      </c>
      <c r="D31" s="110" t="s">
        <v>455</v>
      </c>
      <c r="E31" s="111">
        <v>42450</v>
      </c>
      <c r="F31" s="112" t="s">
        <v>456</v>
      </c>
      <c r="G31" s="113">
        <v>3369.04</v>
      </c>
      <c r="H31" s="113">
        <v>1221.79</v>
      </c>
      <c r="I31" s="113">
        <v>4590.83</v>
      </c>
      <c r="J31" s="114" t="s">
        <v>141</v>
      </c>
      <c r="K31" s="114" t="s">
        <v>141</v>
      </c>
      <c r="L31" s="114" t="s">
        <v>141</v>
      </c>
      <c r="M31" s="114" t="s">
        <v>141</v>
      </c>
      <c r="N31" s="114" t="s">
        <v>141</v>
      </c>
      <c r="O31" s="114" t="s">
        <v>141</v>
      </c>
      <c r="P31" s="114" t="s">
        <v>141</v>
      </c>
      <c r="Q31" s="114" t="s">
        <v>141</v>
      </c>
      <c r="R31" s="114" t="s">
        <v>141</v>
      </c>
      <c r="S31" s="114" t="s">
        <v>141</v>
      </c>
      <c r="T31" s="114" t="s">
        <v>141</v>
      </c>
      <c r="U31" s="114" t="s">
        <v>141</v>
      </c>
      <c r="V31" s="114" t="s">
        <v>141</v>
      </c>
      <c r="W31" s="114" t="s">
        <v>141</v>
      </c>
      <c r="X31" s="114" t="s">
        <v>141</v>
      </c>
      <c r="Y31" s="114" t="s">
        <v>141</v>
      </c>
      <c r="Z31" s="114" t="s">
        <v>141</v>
      </c>
      <c r="AA31" s="114" t="s">
        <v>141</v>
      </c>
      <c r="AB31" s="114" t="s">
        <v>141</v>
      </c>
      <c r="AC31" s="114" t="s">
        <v>141</v>
      </c>
      <c r="AD31" s="114" t="s">
        <v>141</v>
      </c>
      <c r="AE31" s="114" t="s">
        <v>141</v>
      </c>
      <c r="AF31" s="114" t="s">
        <v>141</v>
      </c>
      <c r="AG31" s="114" t="s">
        <v>141</v>
      </c>
      <c r="AH31" s="114" t="s">
        <v>141</v>
      </c>
      <c r="AI31" s="114" t="s">
        <v>141</v>
      </c>
      <c r="AJ31" s="114" t="s">
        <v>141</v>
      </c>
      <c r="AK31" s="114" t="s">
        <v>141</v>
      </c>
      <c r="AL31" s="114" t="s">
        <v>141</v>
      </c>
      <c r="AM31" s="114" t="s">
        <v>141</v>
      </c>
      <c r="AN31" s="114" t="s">
        <v>141</v>
      </c>
      <c r="AO31" s="114" t="s">
        <v>141</v>
      </c>
      <c r="AP31" s="114" t="s">
        <v>141</v>
      </c>
      <c r="AQ31" s="133" t="s">
        <v>773</v>
      </c>
    </row>
    <row r="32" spans="1:43" ht="48" customHeight="1">
      <c r="A32" s="139" t="s">
        <v>467</v>
      </c>
      <c r="B32" s="110" t="s">
        <v>468</v>
      </c>
      <c r="C32" s="110" t="s">
        <v>35</v>
      </c>
      <c r="D32" s="110" t="s">
        <v>469</v>
      </c>
      <c r="E32" s="111">
        <v>42446</v>
      </c>
      <c r="F32" s="112" t="s">
        <v>470</v>
      </c>
      <c r="G32" s="113">
        <v>11791.04</v>
      </c>
      <c r="H32" s="113">
        <v>1154.39</v>
      </c>
      <c r="I32" s="113">
        <f>SUM(G32:H32)</f>
        <v>12945.43</v>
      </c>
      <c r="J32" s="113">
        <v>11791.04</v>
      </c>
      <c r="K32" s="113">
        <v>1402.56</v>
      </c>
      <c r="L32" s="113">
        <f>SUM(J32:K32)</f>
        <v>13193.6</v>
      </c>
      <c r="M32" s="113">
        <v>11791.04</v>
      </c>
      <c r="N32" s="113">
        <v>1402.56</v>
      </c>
      <c r="O32" s="113">
        <f>SUM(M32:N32)</f>
        <v>13193.6</v>
      </c>
      <c r="P32" s="113">
        <v>11791.04</v>
      </c>
      <c r="Q32" s="113">
        <v>1402.56</v>
      </c>
      <c r="R32" s="113">
        <f>SUM(P32:Q32)</f>
        <v>13193.6</v>
      </c>
      <c r="S32" s="113">
        <v>11791.04</v>
      </c>
      <c r="T32" s="113">
        <v>1402.56</v>
      </c>
      <c r="U32" s="113">
        <f>SUM(S32:T32)</f>
        <v>13193.6</v>
      </c>
      <c r="V32" s="113">
        <v>11791.04</v>
      </c>
      <c r="W32" s="113">
        <v>1402.56</v>
      </c>
      <c r="X32" s="113">
        <f>SUM(V32:W32)</f>
        <v>13193.6</v>
      </c>
      <c r="Y32" s="113">
        <v>11791.04</v>
      </c>
      <c r="Z32" s="113">
        <v>1402.56</v>
      </c>
      <c r="AA32" s="113">
        <f>SUM(Y32:Z32)</f>
        <v>13193.6</v>
      </c>
      <c r="AB32" s="113">
        <v>11791.04</v>
      </c>
      <c r="AC32" s="113">
        <v>1402.56</v>
      </c>
      <c r="AD32" s="113">
        <f>SUM(AB32:AC32)</f>
        <v>13193.6</v>
      </c>
      <c r="AE32" s="113">
        <v>13101.16</v>
      </c>
      <c r="AF32" s="106">
        <v>1326.2</v>
      </c>
      <c r="AG32" s="106">
        <f>SUM(AE32:AF32)</f>
        <v>14427.36</v>
      </c>
      <c r="AH32" s="113">
        <v>11791.04</v>
      </c>
      <c r="AI32" s="106">
        <v>1345.29</v>
      </c>
      <c r="AJ32" s="106">
        <f>SUM(AH32:AI32)</f>
        <v>13136.330000000002</v>
      </c>
      <c r="AK32" s="113">
        <v>11791.04</v>
      </c>
      <c r="AL32" s="113">
        <v>1402.56</v>
      </c>
      <c r="AM32" s="113">
        <f>SUM(AK32:AL32)</f>
        <v>13193.6</v>
      </c>
      <c r="AN32" s="113">
        <v>11791.04</v>
      </c>
      <c r="AO32" s="106">
        <v>4003.78</v>
      </c>
      <c r="AP32" s="106">
        <f>SUM(AN32:AO32)</f>
        <v>15794.820000000002</v>
      </c>
      <c r="AQ32" s="133" t="s">
        <v>760</v>
      </c>
    </row>
    <row r="33" spans="1:43" ht="48" customHeight="1">
      <c r="A33" s="139" t="s">
        <v>458</v>
      </c>
      <c r="B33" s="144" t="s">
        <v>459</v>
      </c>
      <c r="C33" s="144" t="s">
        <v>91</v>
      </c>
      <c r="D33" s="110" t="s">
        <v>460</v>
      </c>
      <c r="E33" s="118">
        <v>42078</v>
      </c>
      <c r="F33" s="144" t="s">
        <v>461</v>
      </c>
      <c r="G33" s="113">
        <v>2862.62</v>
      </c>
      <c r="H33" s="113">
        <f>I33-G33</f>
        <v>812.31</v>
      </c>
      <c r="I33" s="113">
        <v>3674.93</v>
      </c>
      <c r="J33" s="113">
        <v>2862.62</v>
      </c>
      <c r="K33" s="113">
        <f>L33-J33</f>
        <v>812.31</v>
      </c>
      <c r="L33" s="113">
        <v>3674.93</v>
      </c>
      <c r="M33" s="113">
        <v>2862.62</v>
      </c>
      <c r="N33" s="113">
        <f>O33-M33</f>
        <v>812.31</v>
      </c>
      <c r="O33" s="113">
        <v>3674.93</v>
      </c>
      <c r="P33" s="113">
        <v>2862.62</v>
      </c>
      <c r="Q33" s="113">
        <f>R33-P33</f>
        <v>755.06</v>
      </c>
      <c r="R33" s="113">
        <v>3617.68</v>
      </c>
      <c r="S33" s="113">
        <v>2862.62</v>
      </c>
      <c r="T33" s="113">
        <f>U33-S33</f>
        <v>755.06</v>
      </c>
      <c r="U33" s="113">
        <v>3617.68</v>
      </c>
      <c r="V33" s="106">
        <v>3034.37</v>
      </c>
      <c r="W33" s="106">
        <f>X33-V33</f>
        <v>788.3600000000001</v>
      </c>
      <c r="X33" s="106">
        <v>3822.73</v>
      </c>
      <c r="Y33" s="145">
        <v>2948.49</v>
      </c>
      <c r="Z33" s="106">
        <f>AA33-Y33</f>
        <v>791.71</v>
      </c>
      <c r="AA33" s="106">
        <v>3740.2</v>
      </c>
      <c r="AB33" s="145">
        <v>2948.49</v>
      </c>
      <c r="AC33" s="106">
        <f>AD33-AB33</f>
        <v>791.71</v>
      </c>
      <c r="AD33" s="106">
        <v>3740.2</v>
      </c>
      <c r="AE33" s="145">
        <v>2948.49</v>
      </c>
      <c r="AF33" s="106">
        <f>AG33-AE33</f>
        <v>791.71</v>
      </c>
      <c r="AG33" s="106">
        <v>3740.2</v>
      </c>
      <c r="AH33" s="145">
        <v>2948.49</v>
      </c>
      <c r="AI33" s="106">
        <f>AJ33-AH33</f>
        <v>791.71</v>
      </c>
      <c r="AJ33" s="106">
        <v>3740.2</v>
      </c>
      <c r="AK33" s="145">
        <v>2948.49</v>
      </c>
      <c r="AL33" s="106">
        <f>AM33-AK33</f>
        <v>791.71</v>
      </c>
      <c r="AM33" s="106">
        <v>3740.2</v>
      </c>
      <c r="AN33" s="106">
        <v>6979.37</v>
      </c>
      <c r="AO33" s="106">
        <f>AP33-AN33</f>
        <v>1573.3000000000002</v>
      </c>
      <c r="AP33" s="106">
        <v>8552.67</v>
      </c>
      <c r="AQ33" s="133" t="s">
        <v>760</v>
      </c>
    </row>
    <row r="34" spans="1:43" ht="48" customHeight="1">
      <c r="A34" s="139" t="s">
        <v>226</v>
      </c>
      <c r="B34" s="110" t="s">
        <v>227</v>
      </c>
      <c r="C34" s="110" t="s">
        <v>35</v>
      </c>
      <c r="D34" s="110" t="s">
        <v>683</v>
      </c>
      <c r="E34" s="111">
        <v>39335</v>
      </c>
      <c r="F34" s="110" t="s">
        <v>684</v>
      </c>
      <c r="G34" s="95">
        <v>7624.05</v>
      </c>
      <c r="H34" s="95">
        <v>956.69</v>
      </c>
      <c r="I34" s="95">
        <v>8580.74</v>
      </c>
      <c r="J34" s="95">
        <v>7624.05</v>
      </c>
      <c r="K34" s="95">
        <v>956.69</v>
      </c>
      <c r="L34" s="95">
        <v>8580.74</v>
      </c>
      <c r="M34" s="95">
        <v>7624.05</v>
      </c>
      <c r="N34" s="95">
        <v>956.69</v>
      </c>
      <c r="O34" s="95">
        <v>8580.74</v>
      </c>
      <c r="P34" s="113">
        <v>7674.54</v>
      </c>
      <c r="Q34" s="95">
        <v>956.69</v>
      </c>
      <c r="R34" s="113">
        <v>8631.23</v>
      </c>
      <c r="S34" s="113">
        <v>5446.45</v>
      </c>
      <c r="T34" s="113">
        <v>646.12</v>
      </c>
      <c r="U34" s="113">
        <v>6092.57</v>
      </c>
      <c r="V34" s="113" t="s">
        <v>141</v>
      </c>
      <c r="W34" s="113" t="s">
        <v>141</v>
      </c>
      <c r="X34" s="113" t="s">
        <v>141</v>
      </c>
      <c r="Y34" s="113" t="s">
        <v>141</v>
      </c>
      <c r="Z34" s="113" t="s">
        <v>141</v>
      </c>
      <c r="AA34" s="113" t="s">
        <v>141</v>
      </c>
      <c r="AB34" s="113" t="s">
        <v>141</v>
      </c>
      <c r="AC34" s="113" t="s">
        <v>141</v>
      </c>
      <c r="AD34" s="113" t="s">
        <v>141</v>
      </c>
      <c r="AE34" s="113" t="s">
        <v>141</v>
      </c>
      <c r="AF34" s="113" t="s">
        <v>141</v>
      </c>
      <c r="AG34" s="113" t="s">
        <v>141</v>
      </c>
      <c r="AH34" s="113" t="s">
        <v>141</v>
      </c>
      <c r="AI34" s="113" t="s">
        <v>141</v>
      </c>
      <c r="AJ34" s="113" t="s">
        <v>141</v>
      </c>
      <c r="AK34" s="113" t="s">
        <v>141</v>
      </c>
      <c r="AL34" s="113" t="s">
        <v>141</v>
      </c>
      <c r="AM34" s="113" t="s">
        <v>141</v>
      </c>
      <c r="AN34" s="113" t="s">
        <v>141</v>
      </c>
      <c r="AO34" s="113" t="s">
        <v>141</v>
      </c>
      <c r="AP34" s="113" t="s">
        <v>141</v>
      </c>
      <c r="AQ34" s="110" t="s">
        <v>774</v>
      </c>
    </row>
    <row r="35" spans="1:43" ht="48" customHeight="1">
      <c r="A35" s="146" t="s">
        <v>242</v>
      </c>
      <c r="B35" s="110" t="s">
        <v>243</v>
      </c>
      <c r="C35" s="110" t="s">
        <v>14</v>
      </c>
      <c r="D35" s="110" t="s">
        <v>685</v>
      </c>
      <c r="E35" s="111">
        <v>41491</v>
      </c>
      <c r="F35" s="111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33" t="s">
        <v>762</v>
      </c>
    </row>
    <row r="36" spans="1:43" ht="48" customHeight="1">
      <c r="A36" s="139" t="s">
        <v>746</v>
      </c>
      <c r="B36" s="112" t="s">
        <v>640</v>
      </c>
      <c r="C36" s="112" t="s">
        <v>732</v>
      </c>
      <c r="D36" s="112" t="s">
        <v>747</v>
      </c>
      <c r="E36" s="118">
        <v>42979</v>
      </c>
      <c r="F36" s="112" t="s">
        <v>748</v>
      </c>
      <c r="G36" s="148" t="s">
        <v>141</v>
      </c>
      <c r="H36" s="148" t="s">
        <v>141</v>
      </c>
      <c r="I36" s="148" t="s">
        <v>141</v>
      </c>
      <c r="J36" s="148" t="s">
        <v>141</v>
      </c>
      <c r="K36" s="148" t="s">
        <v>141</v>
      </c>
      <c r="L36" s="148" t="s">
        <v>141</v>
      </c>
      <c r="M36" s="148" t="s">
        <v>141</v>
      </c>
      <c r="N36" s="148" t="s">
        <v>141</v>
      </c>
      <c r="O36" s="148" t="s">
        <v>141</v>
      </c>
      <c r="P36" s="148" t="s">
        <v>141</v>
      </c>
      <c r="Q36" s="148" t="s">
        <v>141</v>
      </c>
      <c r="R36" s="148" t="s">
        <v>141</v>
      </c>
      <c r="S36" s="148" t="s">
        <v>141</v>
      </c>
      <c r="T36" s="148" t="s">
        <v>141</v>
      </c>
      <c r="U36" s="148" t="s">
        <v>141</v>
      </c>
      <c r="V36" s="148" t="s">
        <v>141</v>
      </c>
      <c r="W36" s="148" t="s">
        <v>141</v>
      </c>
      <c r="X36" s="148" t="s">
        <v>141</v>
      </c>
      <c r="Y36" s="148" t="s">
        <v>141</v>
      </c>
      <c r="Z36" s="148" t="s">
        <v>141</v>
      </c>
      <c r="AA36" s="148" t="s">
        <v>141</v>
      </c>
      <c r="AB36" s="148" t="s">
        <v>141</v>
      </c>
      <c r="AC36" s="148" t="s">
        <v>141</v>
      </c>
      <c r="AD36" s="148" t="s">
        <v>141</v>
      </c>
      <c r="AE36" s="106">
        <v>26258.91</v>
      </c>
      <c r="AF36" s="106">
        <v>2992.11</v>
      </c>
      <c r="AG36" s="106">
        <v>29251.02</v>
      </c>
      <c r="AH36" s="106">
        <v>26258.91</v>
      </c>
      <c r="AI36" s="106">
        <v>2992.11</v>
      </c>
      <c r="AJ36" s="106">
        <v>29251.02</v>
      </c>
      <c r="AK36" s="106">
        <v>26258.91</v>
      </c>
      <c r="AL36" s="106">
        <v>2992.11</v>
      </c>
      <c r="AM36" s="106">
        <v>29251.02</v>
      </c>
      <c r="AN36" s="106">
        <v>26258.91</v>
      </c>
      <c r="AO36" s="106">
        <v>2992.11</v>
      </c>
      <c r="AP36" s="106">
        <v>29251.02</v>
      </c>
      <c r="AQ36" s="133" t="s">
        <v>775</v>
      </c>
    </row>
    <row r="37" spans="1:43" ht="48" customHeight="1">
      <c r="A37" s="139" t="s">
        <v>383</v>
      </c>
      <c r="B37" s="110" t="s">
        <v>57</v>
      </c>
      <c r="C37" s="110" t="s">
        <v>35</v>
      </c>
      <c r="D37" s="110" t="s">
        <v>686</v>
      </c>
      <c r="E37" s="118">
        <v>42172</v>
      </c>
      <c r="F37" s="110" t="s">
        <v>687</v>
      </c>
      <c r="G37" s="106">
        <v>33080.27</v>
      </c>
      <c r="H37" s="106">
        <v>4330.26</v>
      </c>
      <c r="I37" s="106">
        <f>SUM(G37:H37)</f>
        <v>37410.53</v>
      </c>
      <c r="J37" s="106">
        <v>30471.11</v>
      </c>
      <c r="K37" s="106">
        <v>4330.26</v>
      </c>
      <c r="L37" s="106">
        <v>34801.37</v>
      </c>
      <c r="M37" s="106">
        <v>34294.2</v>
      </c>
      <c r="N37" s="106">
        <v>1050.49</v>
      </c>
      <c r="O37" s="106">
        <v>35344.69</v>
      </c>
      <c r="P37" s="113" t="s">
        <v>141</v>
      </c>
      <c r="Q37" s="113" t="s">
        <v>141</v>
      </c>
      <c r="R37" s="113" t="s">
        <v>141</v>
      </c>
      <c r="S37" s="113" t="s">
        <v>141</v>
      </c>
      <c r="T37" s="113" t="s">
        <v>141</v>
      </c>
      <c r="U37" s="113" t="s">
        <v>141</v>
      </c>
      <c r="V37" s="113" t="s">
        <v>141</v>
      </c>
      <c r="W37" s="113" t="s">
        <v>141</v>
      </c>
      <c r="X37" s="113" t="s">
        <v>141</v>
      </c>
      <c r="Y37" s="113" t="s">
        <v>141</v>
      </c>
      <c r="Z37" s="113" t="s">
        <v>141</v>
      </c>
      <c r="AA37" s="113" t="s">
        <v>141</v>
      </c>
      <c r="AB37" s="113" t="s">
        <v>141</v>
      </c>
      <c r="AC37" s="113" t="s">
        <v>141</v>
      </c>
      <c r="AD37" s="113" t="s">
        <v>141</v>
      </c>
      <c r="AE37" s="113" t="s">
        <v>141</v>
      </c>
      <c r="AF37" s="113" t="s">
        <v>141</v>
      </c>
      <c r="AG37" s="113" t="s">
        <v>141</v>
      </c>
      <c r="AH37" s="113" t="s">
        <v>141</v>
      </c>
      <c r="AI37" s="113" t="s">
        <v>141</v>
      </c>
      <c r="AJ37" s="113" t="s">
        <v>141</v>
      </c>
      <c r="AK37" s="113" t="s">
        <v>141</v>
      </c>
      <c r="AL37" s="113" t="s">
        <v>141</v>
      </c>
      <c r="AM37" s="113" t="s">
        <v>141</v>
      </c>
      <c r="AN37" s="113" t="s">
        <v>141</v>
      </c>
      <c r="AO37" s="113" t="s">
        <v>141</v>
      </c>
      <c r="AP37" s="113" t="s">
        <v>141</v>
      </c>
      <c r="AQ37" s="110" t="s">
        <v>776</v>
      </c>
    </row>
    <row r="38" spans="1:43" ht="48" customHeight="1">
      <c r="A38" s="139" t="s">
        <v>386</v>
      </c>
      <c r="B38" s="110" t="s">
        <v>387</v>
      </c>
      <c r="C38" s="110" t="s">
        <v>35</v>
      </c>
      <c r="D38" s="110" t="s">
        <v>688</v>
      </c>
      <c r="E38" s="118">
        <v>42088</v>
      </c>
      <c r="F38" s="95" t="s">
        <v>389</v>
      </c>
      <c r="G38" s="106">
        <v>23603.75</v>
      </c>
      <c r="H38" s="106">
        <v>8437.22</v>
      </c>
      <c r="I38" s="106">
        <v>32040.97</v>
      </c>
      <c r="J38" s="106">
        <v>23603.75</v>
      </c>
      <c r="K38" s="106">
        <v>8437.22</v>
      </c>
      <c r="L38" s="106">
        <v>32040.97</v>
      </c>
      <c r="M38" s="106">
        <v>23603.75</v>
      </c>
      <c r="N38" s="106">
        <v>8437.22</v>
      </c>
      <c r="O38" s="106">
        <v>32040.97</v>
      </c>
      <c r="P38" s="113" t="s">
        <v>141</v>
      </c>
      <c r="Q38" s="113" t="s">
        <v>141</v>
      </c>
      <c r="R38" s="113" t="s">
        <v>141</v>
      </c>
      <c r="S38" s="113" t="s">
        <v>141</v>
      </c>
      <c r="T38" s="113" t="s">
        <v>141</v>
      </c>
      <c r="U38" s="113" t="s">
        <v>141</v>
      </c>
      <c r="V38" s="113" t="s">
        <v>141</v>
      </c>
      <c r="W38" s="113" t="s">
        <v>141</v>
      </c>
      <c r="X38" s="113" t="s">
        <v>141</v>
      </c>
      <c r="Y38" s="113" t="s">
        <v>141</v>
      </c>
      <c r="Z38" s="113" t="s">
        <v>141</v>
      </c>
      <c r="AA38" s="113" t="s">
        <v>141</v>
      </c>
      <c r="AB38" s="113" t="s">
        <v>141</v>
      </c>
      <c r="AC38" s="113" t="s">
        <v>141</v>
      </c>
      <c r="AD38" s="113" t="s">
        <v>141</v>
      </c>
      <c r="AE38" s="113" t="s">
        <v>141</v>
      </c>
      <c r="AF38" s="113" t="s">
        <v>141</v>
      </c>
      <c r="AG38" s="113" t="s">
        <v>141</v>
      </c>
      <c r="AH38" s="113" t="s">
        <v>141</v>
      </c>
      <c r="AI38" s="113" t="s">
        <v>141</v>
      </c>
      <c r="AJ38" s="113" t="s">
        <v>141</v>
      </c>
      <c r="AK38" s="113" t="s">
        <v>141</v>
      </c>
      <c r="AL38" s="113" t="s">
        <v>141</v>
      </c>
      <c r="AM38" s="113" t="s">
        <v>141</v>
      </c>
      <c r="AN38" s="113" t="s">
        <v>141</v>
      </c>
      <c r="AO38" s="113" t="s">
        <v>141</v>
      </c>
      <c r="AP38" s="113" t="s">
        <v>141</v>
      </c>
      <c r="AQ38" s="110" t="s">
        <v>777</v>
      </c>
    </row>
    <row r="39" spans="1:62" ht="48" customHeight="1">
      <c r="A39" s="139" t="s">
        <v>753</v>
      </c>
      <c r="B39" s="110" t="s">
        <v>443</v>
      </c>
      <c r="C39" s="110" t="s">
        <v>754</v>
      </c>
      <c r="D39" s="110" t="s">
        <v>755</v>
      </c>
      <c r="E39" s="118">
        <v>42926</v>
      </c>
      <c r="F39" s="106" t="s">
        <v>756</v>
      </c>
      <c r="G39" s="148" t="s">
        <v>141</v>
      </c>
      <c r="H39" s="148" t="s">
        <v>141</v>
      </c>
      <c r="I39" s="148" t="s">
        <v>141</v>
      </c>
      <c r="J39" s="148" t="s">
        <v>141</v>
      </c>
      <c r="K39" s="148" t="s">
        <v>141</v>
      </c>
      <c r="L39" s="148" t="s">
        <v>141</v>
      </c>
      <c r="M39" s="148" t="s">
        <v>141</v>
      </c>
      <c r="N39" s="148" t="s">
        <v>141</v>
      </c>
      <c r="O39" s="148" t="s">
        <v>141</v>
      </c>
      <c r="P39" s="148" t="s">
        <v>141</v>
      </c>
      <c r="Q39" s="148" t="s">
        <v>141</v>
      </c>
      <c r="R39" s="148" t="s">
        <v>141</v>
      </c>
      <c r="S39" s="148" t="s">
        <v>141</v>
      </c>
      <c r="T39" s="148" t="s">
        <v>141</v>
      </c>
      <c r="U39" s="148" t="s">
        <v>141</v>
      </c>
      <c r="V39" s="148" t="s">
        <v>141</v>
      </c>
      <c r="W39" s="148" t="s">
        <v>141</v>
      </c>
      <c r="X39" s="148" t="s">
        <v>141</v>
      </c>
      <c r="Y39" s="113">
        <v>6168.84</v>
      </c>
      <c r="Z39" s="113">
        <v>2313.01</v>
      </c>
      <c r="AA39" s="113">
        <v>8481.85</v>
      </c>
      <c r="AB39" s="113">
        <v>8412.08</v>
      </c>
      <c r="AC39" s="113">
        <v>3046.02</v>
      </c>
      <c r="AD39" s="113">
        <v>11458.1</v>
      </c>
      <c r="AE39" s="113">
        <v>8412.08</v>
      </c>
      <c r="AF39" s="113">
        <v>2397.44</v>
      </c>
      <c r="AG39" s="113">
        <f>SUM(AE39:AF39)</f>
        <v>10809.52</v>
      </c>
      <c r="AH39" s="113">
        <v>8412.08</v>
      </c>
      <c r="AI39" s="113">
        <v>2397.44</v>
      </c>
      <c r="AJ39" s="113">
        <f>SUM(AH39:AI39)</f>
        <v>10809.52</v>
      </c>
      <c r="AK39" s="113">
        <v>8412.08</v>
      </c>
      <c r="AL39" s="113">
        <v>2397.44</v>
      </c>
      <c r="AM39" s="113">
        <f>SUM(AK39:AL39)</f>
        <v>10809.52</v>
      </c>
      <c r="AN39" s="113">
        <v>11917.12</v>
      </c>
      <c r="AO39" s="113">
        <v>3396.38</v>
      </c>
      <c r="AP39" s="113">
        <f>SUM(AN39:AO39)</f>
        <v>15313.5</v>
      </c>
      <c r="AQ39" s="133" t="s">
        <v>760</v>
      </c>
      <c r="AR39" s="140"/>
      <c r="AS39" s="140"/>
      <c r="AT39" s="140"/>
      <c r="AU39" s="140"/>
      <c r="AV39" s="140"/>
      <c r="AW39" s="140"/>
      <c r="AX39" s="140"/>
      <c r="AY39" s="140"/>
      <c r="AZ39" s="140"/>
      <c r="BA39" s="140"/>
      <c r="BB39" s="140"/>
      <c r="BC39" s="140"/>
      <c r="BD39" s="140"/>
      <c r="BE39" s="140"/>
      <c r="BF39" s="140"/>
      <c r="BG39" s="140"/>
      <c r="BH39" s="140"/>
      <c r="BI39" s="140"/>
      <c r="BJ39" s="140"/>
    </row>
    <row r="40" ht="12.75">
      <c r="AQ40" s="79"/>
    </row>
    <row r="41" ht="12.75">
      <c r="AQ41" s="79"/>
    </row>
    <row r="42" ht="12.75">
      <c r="AQ42" s="79"/>
    </row>
    <row r="43" ht="12.75">
      <c r="AQ43" s="79"/>
    </row>
    <row r="44" ht="12.75">
      <c r="AQ44" s="79"/>
    </row>
    <row r="45" ht="12.75">
      <c r="AQ45" s="79"/>
    </row>
    <row r="46" ht="12.75">
      <c r="AQ46" s="79"/>
    </row>
    <row r="47" ht="12.75">
      <c r="AQ47" s="79"/>
    </row>
    <row r="48" ht="12.75">
      <c r="AQ48" s="79"/>
    </row>
    <row r="49" ht="12.75">
      <c r="AQ49" s="79"/>
    </row>
    <row r="50" ht="12.75">
      <c r="AQ50" s="79"/>
    </row>
    <row r="51" ht="12.75">
      <c r="AQ51" s="79"/>
    </row>
    <row r="52" ht="12.75">
      <c r="AQ52" s="79"/>
    </row>
    <row r="53" ht="12.75">
      <c r="AQ53" s="79"/>
    </row>
    <row r="54" ht="12.75">
      <c r="AQ54" s="79"/>
    </row>
    <row r="55" ht="12.75">
      <c r="AQ55" s="79"/>
    </row>
    <row r="56" ht="12.75">
      <c r="AQ56" s="79"/>
    </row>
    <row r="57" ht="12.75">
      <c r="AQ57" s="79"/>
    </row>
    <row r="58" ht="12.75">
      <c r="AQ58" s="79"/>
    </row>
    <row r="59" ht="12.75">
      <c r="AQ59" s="79"/>
    </row>
    <row r="60" ht="12.75">
      <c r="AQ60" s="79"/>
    </row>
    <row r="61" ht="12.75">
      <c r="AQ61" s="79"/>
    </row>
    <row r="62" ht="12.75">
      <c r="AQ62" s="79"/>
    </row>
    <row r="63" ht="12.75">
      <c r="AQ63" s="79"/>
    </row>
    <row r="64" ht="12.75">
      <c r="AQ64" s="79"/>
    </row>
    <row r="65" ht="12.75">
      <c r="AQ65" s="79"/>
    </row>
    <row r="66" ht="12.75">
      <c r="AQ66" s="79"/>
    </row>
    <row r="67" ht="12.75">
      <c r="AQ67" s="79"/>
    </row>
    <row r="68" ht="12.75">
      <c r="AQ68" s="79"/>
    </row>
    <row r="69" ht="12.75">
      <c r="AQ69" s="79"/>
    </row>
    <row r="70" ht="12.75">
      <c r="AQ70" s="79"/>
    </row>
    <row r="71" ht="12.75">
      <c r="AQ71" s="79"/>
    </row>
    <row r="72" ht="12.75">
      <c r="AQ72" s="79"/>
    </row>
    <row r="73" ht="12.75">
      <c r="AQ73" s="79"/>
    </row>
    <row r="74" ht="12.75">
      <c r="AQ74" s="79"/>
    </row>
    <row r="75" ht="12.75">
      <c r="AQ75" s="79"/>
    </row>
    <row r="76" ht="12.75">
      <c r="AQ76" s="79"/>
    </row>
    <row r="77" ht="12.75">
      <c r="AQ77" s="79"/>
    </row>
    <row r="78" ht="12.75">
      <c r="AQ78" s="79"/>
    </row>
    <row r="79" ht="12.75">
      <c r="AQ79" s="79"/>
    </row>
    <row r="80" ht="12.75">
      <c r="AQ80" s="79"/>
    </row>
    <row r="81" ht="12.75">
      <c r="AQ81" s="79"/>
    </row>
    <row r="82" ht="12.75">
      <c r="AQ82" s="79"/>
    </row>
    <row r="83" ht="12.75">
      <c r="AQ83" s="79"/>
    </row>
    <row r="84" ht="12.75">
      <c r="AQ84" s="79"/>
    </row>
    <row r="85" ht="12.75">
      <c r="AQ85" s="79"/>
    </row>
    <row r="86" ht="12.75">
      <c r="AQ86" s="79"/>
    </row>
    <row r="87" ht="12.75">
      <c r="AQ87" s="79"/>
    </row>
    <row r="88" ht="12.75">
      <c r="AQ88" s="79"/>
    </row>
    <row r="89" ht="12.75">
      <c r="AQ89" s="79"/>
    </row>
    <row r="90" ht="12.75">
      <c r="AQ90" s="79"/>
    </row>
    <row r="91" ht="12.75">
      <c r="AQ91" s="79"/>
    </row>
    <row r="92" ht="12.75">
      <c r="AQ92" s="79"/>
    </row>
    <row r="93" ht="12.75">
      <c r="AQ93" s="79"/>
    </row>
    <row r="94" ht="12.75">
      <c r="AQ94" s="79"/>
    </row>
    <row r="95" ht="12.75">
      <c r="AQ95" s="79"/>
    </row>
    <row r="96" ht="12.75">
      <c r="AQ96" s="79"/>
    </row>
    <row r="97" ht="12.75">
      <c r="AQ97" s="79"/>
    </row>
    <row r="98" ht="12.75">
      <c r="AQ98" s="79"/>
    </row>
    <row r="99" ht="12.75">
      <c r="AQ99" s="79"/>
    </row>
    <row r="100" ht="12.75">
      <c r="AQ100" s="79"/>
    </row>
    <row r="101" ht="12.75">
      <c r="AQ101" s="79"/>
    </row>
    <row r="102" ht="12.75">
      <c r="AQ102" s="79"/>
    </row>
    <row r="103" ht="12.75">
      <c r="AQ103" s="79"/>
    </row>
    <row r="104" ht="12.75">
      <c r="AQ104" s="79"/>
    </row>
    <row r="105" ht="12.75">
      <c r="AQ105" s="79"/>
    </row>
    <row r="106" ht="12.75">
      <c r="AQ106" s="79"/>
    </row>
    <row r="107" ht="12.75">
      <c r="AQ107" s="79"/>
    </row>
    <row r="108" ht="12.75">
      <c r="AQ108" s="79"/>
    </row>
    <row r="109" ht="12.75">
      <c r="AQ109" s="79"/>
    </row>
    <row r="110" ht="12.75">
      <c r="AQ110" s="79"/>
    </row>
    <row r="111" ht="12.75">
      <c r="AQ111" s="79"/>
    </row>
    <row r="112" ht="12.75">
      <c r="AQ112" s="79"/>
    </row>
    <row r="113" ht="12.75">
      <c r="AQ113" s="79"/>
    </row>
    <row r="114" ht="12.75">
      <c r="AQ114" s="79"/>
    </row>
    <row r="115" ht="12.75">
      <c r="AQ115" s="79"/>
    </row>
    <row r="116" ht="12.75">
      <c r="AQ116" s="79"/>
    </row>
    <row r="117" ht="12.75">
      <c r="AQ117" s="79"/>
    </row>
    <row r="118" ht="12.75">
      <c r="AQ118" s="79"/>
    </row>
    <row r="119" ht="12.75">
      <c r="AQ119" s="79"/>
    </row>
    <row r="120" ht="12.75">
      <c r="AQ120" s="79"/>
    </row>
    <row r="121" ht="12.75">
      <c r="AQ121" s="79"/>
    </row>
    <row r="122" ht="12.75">
      <c r="AQ122" s="79"/>
    </row>
    <row r="123" ht="12.75">
      <c r="AQ123" s="79"/>
    </row>
    <row r="124" ht="12.75">
      <c r="AQ124" s="79"/>
    </row>
    <row r="125" ht="12.75">
      <c r="AQ125" s="79"/>
    </row>
    <row r="126" ht="12.75">
      <c r="AQ126" s="79"/>
    </row>
    <row r="127" ht="12.75">
      <c r="AQ127" s="79"/>
    </row>
    <row r="128" ht="12.75">
      <c r="AQ128" s="79"/>
    </row>
    <row r="129" ht="12.75">
      <c r="AQ129" s="79"/>
    </row>
    <row r="130" ht="12.75">
      <c r="AQ130" s="79"/>
    </row>
    <row r="131" ht="12.75">
      <c r="AQ131" s="79"/>
    </row>
    <row r="132" ht="12.75">
      <c r="AQ132" s="79"/>
    </row>
    <row r="133" ht="12.75">
      <c r="AQ133" s="79"/>
    </row>
    <row r="134" ht="12.75">
      <c r="AQ134" s="79"/>
    </row>
    <row r="135" ht="12.75">
      <c r="AQ135" s="79"/>
    </row>
    <row r="136" ht="12.75">
      <c r="AQ136" s="79"/>
    </row>
    <row r="137" ht="12.75">
      <c r="AQ137" s="79"/>
    </row>
    <row r="138" ht="12.75">
      <c r="AQ138" s="79"/>
    </row>
    <row r="139" ht="12.75">
      <c r="AQ139" s="79"/>
    </row>
    <row r="140" ht="12.75">
      <c r="AQ140" s="79"/>
    </row>
    <row r="141" ht="12.75">
      <c r="AQ141" s="79"/>
    </row>
    <row r="142" ht="12.75">
      <c r="AQ142" s="79"/>
    </row>
    <row r="143" ht="12.75">
      <c r="AQ143" s="79"/>
    </row>
    <row r="144" ht="12.75">
      <c r="AQ144" s="79"/>
    </row>
    <row r="145" ht="12.75">
      <c r="AQ145" s="79"/>
    </row>
    <row r="146" ht="12.75">
      <c r="AQ146" s="79"/>
    </row>
    <row r="147" ht="12.75">
      <c r="AQ147" s="79"/>
    </row>
    <row r="148" ht="12.75">
      <c r="AQ148" s="79"/>
    </row>
    <row r="149" ht="12.75">
      <c r="AQ149" s="79"/>
    </row>
    <row r="150" ht="12.75">
      <c r="AQ150" s="79"/>
    </row>
    <row r="151" ht="12.75">
      <c r="AQ151" s="79"/>
    </row>
    <row r="152" ht="12.75">
      <c r="AQ152" s="79"/>
    </row>
    <row r="153" ht="12.75">
      <c r="AQ153" s="79"/>
    </row>
    <row r="154" ht="12.75">
      <c r="AQ154" s="79"/>
    </row>
    <row r="155" ht="12.75">
      <c r="AQ155" s="79"/>
    </row>
    <row r="156" ht="12.75">
      <c r="AQ156" s="79"/>
    </row>
    <row r="157" ht="12.75">
      <c r="AQ157" s="79"/>
    </row>
    <row r="158" ht="12.75">
      <c r="AQ158" s="79"/>
    </row>
    <row r="159" ht="12.75">
      <c r="AQ159" s="79"/>
    </row>
    <row r="160" ht="12.75">
      <c r="AQ160" s="79"/>
    </row>
    <row r="161" ht="12.75">
      <c r="AQ161" s="79"/>
    </row>
    <row r="162" ht="12.75">
      <c r="AQ162" s="79"/>
    </row>
    <row r="163" ht="12.75">
      <c r="AQ163" s="79"/>
    </row>
    <row r="164" ht="12.75">
      <c r="AQ164" s="79"/>
    </row>
    <row r="165" ht="12.75">
      <c r="AQ165" s="79"/>
    </row>
    <row r="166" ht="12.75">
      <c r="AQ166" s="79"/>
    </row>
    <row r="167" ht="12.75">
      <c r="AQ167" s="79"/>
    </row>
    <row r="168" ht="12.75">
      <c r="AQ168" s="79"/>
    </row>
    <row r="169" ht="12.75">
      <c r="AQ169" s="79"/>
    </row>
    <row r="170" ht="12.75">
      <c r="AQ170" s="79"/>
    </row>
    <row r="171" ht="12.75">
      <c r="AQ171" s="79"/>
    </row>
    <row r="172" ht="12.75">
      <c r="AQ172" s="79"/>
    </row>
    <row r="173" ht="12.75">
      <c r="AQ173" s="79"/>
    </row>
    <row r="174" ht="12.75">
      <c r="AQ174" s="79"/>
    </row>
    <row r="175" ht="12.75">
      <c r="AQ175" s="79"/>
    </row>
    <row r="176" ht="12.75">
      <c r="AQ176" s="79"/>
    </row>
    <row r="177" ht="12.75">
      <c r="AQ177" s="79"/>
    </row>
    <row r="178" ht="12.75">
      <c r="AQ178" s="79"/>
    </row>
    <row r="179" ht="12.75">
      <c r="AQ179" s="79"/>
    </row>
    <row r="180" ht="12.75">
      <c r="AQ180" s="79"/>
    </row>
    <row r="181" ht="12.75">
      <c r="AQ181" s="79"/>
    </row>
    <row r="182" ht="12.75">
      <c r="AQ182" s="79"/>
    </row>
    <row r="183" ht="12.75">
      <c r="AQ183" s="79"/>
    </row>
    <row r="184" ht="12.75">
      <c r="AQ184" s="79"/>
    </row>
    <row r="185" ht="12.75">
      <c r="AQ185" s="79"/>
    </row>
    <row r="186" ht="12.75">
      <c r="AQ186" s="79"/>
    </row>
    <row r="187" ht="12.75">
      <c r="AQ187" s="79"/>
    </row>
    <row r="188" ht="12.75">
      <c r="AQ188" s="79"/>
    </row>
    <row r="189" ht="12.75">
      <c r="AQ189" s="79"/>
    </row>
    <row r="190" ht="12.75">
      <c r="AQ190" s="79"/>
    </row>
    <row r="191" ht="12.75">
      <c r="AQ191" s="79"/>
    </row>
    <row r="192" ht="12.75">
      <c r="AQ192" s="79"/>
    </row>
    <row r="193" ht="12.75">
      <c r="AQ193" s="79"/>
    </row>
    <row r="194" ht="12.75">
      <c r="AQ194" s="79"/>
    </row>
    <row r="195" ht="12.75">
      <c r="AQ195" s="79"/>
    </row>
    <row r="196" ht="12.75">
      <c r="AQ196" s="79"/>
    </row>
    <row r="197" ht="12.75">
      <c r="AQ197" s="79"/>
    </row>
    <row r="198" ht="12.75">
      <c r="AQ198" s="79"/>
    </row>
    <row r="199" ht="12.75">
      <c r="AQ199" s="79"/>
    </row>
    <row r="200" ht="12.75">
      <c r="AQ200" s="79"/>
    </row>
    <row r="201" ht="12.75">
      <c r="AQ201" s="79"/>
    </row>
    <row r="202" ht="12.75">
      <c r="AQ202" s="79"/>
    </row>
    <row r="203" ht="12.75">
      <c r="AQ203" s="79"/>
    </row>
    <row r="204" ht="12.75">
      <c r="AQ204" s="79"/>
    </row>
    <row r="205" ht="12.75">
      <c r="AQ205" s="79"/>
    </row>
    <row r="206" ht="12.75">
      <c r="AQ206" s="79"/>
    </row>
    <row r="207" ht="12.75">
      <c r="AQ207" s="79"/>
    </row>
    <row r="208" ht="12.75">
      <c r="AQ208" s="79"/>
    </row>
    <row r="209" ht="12.75">
      <c r="AQ209" s="79"/>
    </row>
    <row r="210" ht="12.75">
      <c r="AQ210" s="79"/>
    </row>
    <row r="211" ht="12.75">
      <c r="AQ211" s="79"/>
    </row>
    <row r="212" ht="12.75">
      <c r="AQ212" s="79"/>
    </row>
    <row r="213" ht="12.75">
      <c r="AQ213" s="79"/>
    </row>
    <row r="214" ht="12.75">
      <c r="AQ214" s="79"/>
    </row>
    <row r="215" ht="12.75">
      <c r="AQ215" s="79"/>
    </row>
    <row r="216" ht="12.75">
      <c r="AQ216" s="79"/>
    </row>
    <row r="217" ht="12.75">
      <c r="AQ217" s="79"/>
    </row>
    <row r="218" ht="12.75">
      <c r="AQ218" s="79"/>
    </row>
    <row r="219" ht="12.75">
      <c r="AQ219" s="79"/>
    </row>
    <row r="220" ht="12.75">
      <c r="AQ220" s="79"/>
    </row>
    <row r="221" ht="12.75">
      <c r="AQ221" s="79"/>
    </row>
    <row r="222" ht="12.75">
      <c r="AQ222" s="79"/>
    </row>
    <row r="223" ht="12.75">
      <c r="AQ223" s="79"/>
    </row>
    <row r="224" ht="12.75">
      <c r="AQ224" s="79"/>
    </row>
    <row r="225" ht="12.75">
      <c r="AQ225" s="79"/>
    </row>
    <row r="226" ht="12.75">
      <c r="AQ226" s="79"/>
    </row>
    <row r="227" ht="12.75">
      <c r="AQ227" s="79"/>
    </row>
    <row r="228" ht="12.75">
      <c r="AQ228" s="79"/>
    </row>
    <row r="229" ht="12.75">
      <c r="AQ229" s="79"/>
    </row>
    <row r="230" ht="12.75">
      <c r="AQ230" s="79"/>
    </row>
    <row r="231" ht="12.75">
      <c r="AQ231" s="79"/>
    </row>
    <row r="232" ht="12.75">
      <c r="AQ232" s="79"/>
    </row>
    <row r="233" ht="12.75">
      <c r="AQ233" s="79"/>
    </row>
    <row r="234" ht="12.75">
      <c r="AQ234" s="79"/>
    </row>
    <row r="235" ht="12.75">
      <c r="AQ235" s="79"/>
    </row>
    <row r="236" ht="12.75">
      <c r="AQ236" s="79"/>
    </row>
    <row r="237" ht="12.75">
      <c r="AQ237" s="79"/>
    </row>
    <row r="238" ht="12.75">
      <c r="AQ238" s="79"/>
    </row>
    <row r="239" ht="12.75">
      <c r="AQ239" s="79"/>
    </row>
    <row r="240" ht="12.75">
      <c r="AQ240" s="79"/>
    </row>
    <row r="241" ht="12.75">
      <c r="AQ241" s="79"/>
    </row>
    <row r="242" ht="12.75">
      <c r="AQ242" s="79"/>
    </row>
    <row r="243" ht="12.75">
      <c r="AQ243" s="79"/>
    </row>
    <row r="244" ht="12.75">
      <c r="AQ244" s="79"/>
    </row>
    <row r="245" ht="12.75">
      <c r="AQ245" s="79"/>
    </row>
    <row r="246" ht="12.75">
      <c r="AQ246" s="79"/>
    </row>
    <row r="247" ht="12.75">
      <c r="AQ247" s="79"/>
    </row>
    <row r="248" ht="12.75">
      <c r="AQ248" s="79"/>
    </row>
    <row r="249" ht="12.75">
      <c r="AQ249" s="79"/>
    </row>
    <row r="250" ht="12.75">
      <c r="AQ250" s="79"/>
    </row>
    <row r="251" ht="12.75">
      <c r="AQ251" s="79"/>
    </row>
    <row r="252" ht="12.75">
      <c r="AQ252" s="79"/>
    </row>
    <row r="253" ht="12.75">
      <c r="AQ253" s="79"/>
    </row>
    <row r="254" ht="12.75">
      <c r="AQ254" s="79"/>
    </row>
    <row r="255" ht="12.75">
      <c r="AQ255" s="79"/>
    </row>
    <row r="256" ht="12.75">
      <c r="AQ256" s="79"/>
    </row>
    <row r="257" ht="12.75">
      <c r="AQ257" s="79"/>
    </row>
    <row r="258" ht="12.75">
      <c r="AQ258" s="79"/>
    </row>
    <row r="259" ht="12.75">
      <c r="AQ259" s="79"/>
    </row>
    <row r="260" ht="12.75">
      <c r="AQ260" s="79"/>
    </row>
    <row r="261" ht="12.75">
      <c r="AQ261" s="79"/>
    </row>
    <row r="262" ht="12.75">
      <c r="AQ262" s="79"/>
    </row>
    <row r="263" ht="12.75">
      <c r="AQ263" s="79"/>
    </row>
    <row r="264" ht="12.75">
      <c r="AQ264" s="79"/>
    </row>
    <row r="265" ht="12.75">
      <c r="AQ265" s="79"/>
    </row>
    <row r="266" ht="12.75">
      <c r="AQ266" s="79"/>
    </row>
    <row r="267" ht="12.75">
      <c r="AQ267" s="79"/>
    </row>
    <row r="268" ht="12.75">
      <c r="AQ268" s="79"/>
    </row>
    <row r="269" ht="12.75">
      <c r="AQ269" s="79"/>
    </row>
    <row r="270" ht="12.75">
      <c r="AQ270" s="79"/>
    </row>
    <row r="271" ht="12.75">
      <c r="AQ271" s="79"/>
    </row>
    <row r="272" ht="12.75">
      <c r="AQ272" s="79"/>
    </row>
    <row r="273" ht="12.75">
      <c r="AQ273" s="79"/>
    </row>
    <row r="274" ht="12.75">
      <c r="AQ274" s="79"/>
    </row>
    <row r="275" ht="12.75">
      <c r="AQ275" s="79"/>
    </row>
    <row r="276" ht="12.75">
      <c r="AQ276" s="79"/>
    </row>
    <row r="277" ht="12.75">
      <c r="AQ277" s="79"/>
    </row>
    <row r="278" ht="12.75">
      <c r="AQ278" s="79"/>
    </row>
    <row r="279" ht="12.75">
      <c r="AQ279" s="79"/>
    </row>
    <row r="280" ht="12.75">
      <c r="AQ280" s="79"/>
    </row>
    <row r="281" ht="12.75">
      <c r="AQ281" s="79"/>
    </row>
    <row r="282" ht="12.75">
      <c r="AQ282" s="79"/>
    </row>
    <row r="283" ht="12.75">
      <c r="AQ283" s="79"/>
    </row>
    <row r="284" ht="12.75">
      <c r="AQ284" s="79"/>
    </row>
    <row r="285" ht="12.75">
      <c r="AQ285" s="79"/>
    </row>
    <row r="286" ht="12.75">
      <c r="AQ286" s="79"/>
    </row>
    <row r="287" ht="12.75">
      <c r="AQ287" s="79"/>
    </row>
    <row r="288" ht="12.75">
      <c r="AQ288" s="79"/>
    </row>
    <row r="289" ht="12.75">
      <c r="AQ289" s="79"/>
    </row>
    <row r="290" ht="12.75">
      <c r="AQ290" s="79"/>
    </row>
    <row r="291" ht="12.75">
      <c r="AQ291" s="79"/>
    </row>
    <row r="292" ht="12.75">
      <c r="AQ292" s="79"/>
    </row>
    <row r="293" ht="12.75">
      <c r="AQ293" s="79"/>
    </row>
    <row r="294" ht="12.75">
      <c r="AQ294" s="79"/>
    </row>
    <row r="295" ht="12.75">
      <c r="AQ295" s="79"/>
    </row>
    <row r="296" ht="12.75">
      <c r="AQ296" s="79"/>
    </row>
    <row r="297" ht="12.75">
      <c r="AQ297" s="79"/>
    </row>
    <row r="298" ht="12.75">
      <c r="AQ298" s="79"/>
    </row>
    <row r="299" ht="12.75">
      <c r="AQ299" s="79"/>
    </row>
    <row r="300" ht="12.75">
      <c r="AQ300" s="79"/>
    </row>
    <row r="301" ht="12.75">
      <c r="AQ301" s="79"/>
    </row>
    <row r="302" ht="12.75">
      <c r="AQ302" s="79"/>
    </row>
    <row r="303" ht="12.75">
      <c r="AQ303" s="79"/>
    </row>
    <row r="304" ht="12.75">
      <c r="AQ304" s="79"/>
    </row>
    <row r="305" ht="12.75">
      <c r="AQ305" s="79"/>
    </row>
    <row r="306" ht="12.75">
      <c r="AQ306" s="79"/>
    </row>
    <row r="307" ht="12.75">
      <c r="AQ307" s="79"/>
    </row>
    <row r="308" ht="12.75">
      <c r="AQ308" s="79"/>
    </row>
    <row r="309" ht="12.75">
      <c r="AQ309" s="79"/>
    </row>
    <row r="310" ht="12.75">
      <c r="AQ310" s="79"/>
    </row>
    <row r="311" ht="12.75">
      <c r="AQ311" s="79"/>
    </row>
    <row r="312" ht="12.75">
      <c r="AQ312" s="79"/>
    </row>
    <row r="313" ht="12.75">
      <c r="AQ313" s="79"/>
    </row>
    <row r="314" ht="12.75">
      <c r="AQ314" s="79"/>
    </row>
    <row r="315" ht="12.75">
      <c r="AQ315" s="79"/>
    </row>
    <row r="316" ht="12.75">
      <c r="AQ316" s="79"/>
    </row>
    <row r="317" ht="12.75">
      <c r="AQ317" s="79"/>
    </row>
    <row r="318" ht="12.75">
      <c r="AQ318" s="79"/>
    </row>
    <row r="319" ht="12.75">
      <c r="AQ319" s="79"/>
    </row>
    <row r="320" ht="12.75">
      <c r="AQ320" s="79"/>
    </row>
    <row r="321" ht="12.75">
      <c r="AQ321" s="79"/>
    </row>
    <row r="322" ht="12.75">
      <c r="AQ322" s="79"/>
    </row>
    <row r="323" ht="12.75">
      <c r="AQ323" s="79"/>
    </row>
    <row r="324" ht="12.75">
      <c r="AQ324" s="79"/>
    </row>
    <row r="325" ht="12.75">
      <c r="AQ325" s="79"/>
    </row>
    <row r="326" ht="12.75">
      <c r="AQ326" s="79"/>
    </row>
    <row r="327" ht="12.75">
      <c r="AQ327" s="79"/>
    </row>
    <row r="328" ht="12.75">
      <c r="AQ328" s="79"/>
    </row>
    <row r="329" ht="12.75">
      <c r="AQ329" s="79"/>
    </row>
    <row r="330" ht="12.75">
      <c r="AQ330" s="79"/>
    </row>
    <row r="331" ht="12.75">
      <c r="AQ331" s="79"/>
    </row>
    <row r="332" ht="12.75">
      <c r="AQ332" s="79"/>
    </row>
    <row r="333" ht="12.75">
      <c r="AQ333" s="79"/>
    </row>
    <row r="334" ht="12.75">
      <c r="AQ334" s="79"/>
    </row>
    <row r="335" ht="12.75">
      <c r="AQ335" s="79"/>
    </row>
    <row r="336" ht="12.75">
      <c r="AQ336" s="79"/>
    </row>
    <row r="337" ht="12.75">
      <c r="AQ337" s="79"/>
    </row>
    <row r="338" ht="12.75">
      <c r="AQ338" s="79"/>
    </row>
    <row r="339" ht="12.75">
      <c r="AQ339" s="79"/>
    </row>
    <row r="340" ht="12.75">
      <c r="AQ340" s="79"/>
    </row>
    <row r="341" ht="12.75">
      <c r="AQ341" s="79"/>
    </row>
    <row r="342" ht="12.75">
      <c r="AQ342" s="79"/>
    </row>
    <row r="343" ht="12.75">
      <c r="AQ343" s="79"/>
    </row>
    <row r="344" ht="12.75">
      <c r="AQ344" s="79"/>
    </row>
    <row r="345" ht="12.75">
      <c r="AQ345" s="79"/>
    </row>
    <row r="346" ht="12.75">
      <c r="AQ346" s="79"/>
    </row>
    <row r="347" ht="12.75">
      <c r="AQ347" s="79"/>
    </row>
    <row r="348" ht="12.75">
      <c r="AQ348" s="79"/>
    </row>
    <row r="349" ht="12.75">
      <c r="AQ349" s="79"/>
    </row>
    <row r="350" ht="12.75">
      <c r="AQ350" s="79"/>
    </row>
    <row r="351" ht="12.75">
      <c r="AQ351" s="79"/>
    </row>
    <row r="352" ht="12.75">
      <c r="AQ352" s="79"/>
    </row>
    <row r="353" ht="12.75">
      <c r="AQ353" s="79"/>
    </row>
    <row r="354" ht="12.75">
      <c r="AQ354" s="79"/>
    </row>
    <row r="355" ht="12.75">
      <c r="AQ355" s="79"/>
    </row>
    <row r="356" ht="12.75">
      <c r="AQ356" s="79"/>
    </row>
    <row r="357" ht="12.75">
      <c r="AQ357" s="79"/>
    </row>
    <row r="358" ht="12.75">
      <c r="AQ358" s="79"/>
    </row>
    <row r="359" ht="12.75">
      <c r="AQ359" s="79"/>
    </row>
    <row r="360" ht="12.75">
      <c r="AQ360" s="79"/>
    </row>
    <row r="361" ht="12.75">
      <c r="AQ361" s="79"/>
    </row>
    <row r="362" ht="12.75">
      <c r="AQ362" s="79"/>
    </row>
    <row r="363" ht="12.75">
      <c r="AQ363" s="79"/>
    </row>
    <row r="364" ht="12.75">
      <c r="AQ364" s="79"/>
    </row>
    <row r="365" ht="12.75">
      <c r="AQ365" s="79"/>
    </row>
    <row r="366" ht="12.75">
      <c r="AQ366" s="79"/>
    </row>
    <row r="367" ht="12.75">
      <c r="AQ367" s="79"/>
    </row>
    <row r="368" ht="12.75">
      <c r="AQ368" s="79"/>
    </row>
    <row r="369" ht="12.75">
      <c r="AQ369" s="79"/>
    </row>
    <row r="370" ht="12.75">
      <c r="AQ370" s="79"/>
    </row>
    <row r="371" ht="12.75">
      <c r="AQ371" s="79"/>
    </row>
    <row r="372" ht="12.75">
      <c r="AQ372" s="79"/>
    </row>
    <row r="373" ht="12.75">
      <c r="AQ373" s="79"/>
    </row>
    <row r="374" ht="12.75">
      <c r="AQ374" s="79"/>
    </row>
    <row r="375" ht="12.75">
      <c r="AQ375" s="79"/>
    </row>
    <row r="376" ht="12.75">
      <c r="AQ376" s="79"/>
    </row>
    <row r="377" ht="12.75">
      <c r="AQ377" s="79"/>
    </row>
    <row r="378" ht="12.75">
      <c r="AQ378" s="79"/>
    </row>
    <row r="379" ht="12.75">
      <c r="AQ379" s="79"/>
    </row>
    <row r="380" ht="12.75">
      <c r="AQ380" s="79"/>
    </row>
    <row r="381" ht="12.75">
      <c r="AQ381" s="79"/>
    </row>
    <row r="382" ht="12.75">
      <c r="AQ382" s="79"/>
    </row>
    <row r="383" ht="12.75">
      <c r="AQ383" s="79"/>
    </row>
    <row r="384" ht="12.75">
      <c r="AQ384" s="79"/>
    </row>
    <row r="385" ht="12.75">
      <c r="AQ385" s="79"/>
    </row>
    <row r="386" ht="12.75">
      <c r="AQ386" s="79"/>
    </row>
    <row r="387" ht="12.75">
      <c r="AQ387" s="79"/>
    </row>
    <row r="388" ht="12.75">
      <c r="AQ388" s="79"/>
    </row>
    <row r="389" ht="12.75">
      <c r="AQ389" s="79"/>
    </row>
    <row r="390" ht="12.75">
      <c r="AQ390" s="79"/>
    </row>
    <row r="391" ht="12.75">
      <c r="AQ391" s="79"/>
    </row>
    <row r="392" ht="12.75">
      <c r="AQ392" s="79"/>
    </row>
    <row r="393" ht="12.75">
      <c r="AQ393" s="79"/>
    </row>
    <row r="394" ht="12.75">
      <c r="AQ394" s="79"/>
    </row>
    <row r="395" ht="12.75">
      <c r="AQ395" s="79"/>
    </row>
    <row r="396" ht="12.75">
      <c r="AQ396" s="79"/>
    </row>
    <row r="397" ht="12.75">
      <c r="AQ397" s="79"/>
    </row>
    <row r="398" ht="12.75">
      <c r="AQ398" s="79"/>
    </row>
    <row r="399" ht="12.75">
      <c r="AQ399" s="79"/>
    </row>
    <row r="400" ht="12.75">
      <c r="AQ400" s="79"/>
    </row>
    <row r="401" ht="12.75">
      <c r="AQ401" s="79"/>
    </row>
    <row r="402" ht="12.75">
      <c r="AQ402" s="79"/>
    </row>
    <row r="403" ht="12.75">
      <c r="AQ403" s="79"/>
    </row>
    <row r="404" ht="12.75">
      <c r="AQ404" s="79"/>
    </row>
    <row r="405" ht="12.75">
      <c r="AQ405" s="79"/>
    </row>
    <row r="406" ht="12.75">
      <c r="AQ406" s="79"/>
    </row>
    <row r="407" ht="12.75">
      <c r="AQ407" s="79"/>
    </row>
    <row r="408" ht="12.75">
      <c r="AQ408" s="79"/>
    </row>
    <row r="409" ht="12.75">
      <c r="AQ409" s="79"/>
    </row>
    <row r="410" ht="12.75">
      <c r="AQ410" s="79"/>
    </row>
    <row r="411" ht="12.75">
      <c r="AQ411" s="79"/>
    </row>
    <row r="412" ht="12.75">
      <c r="AQ412" s="79"/>
    </row>
    <row r="413" ht="12.75">
      <c r="AQ413" s="79"/>
    </row>
    <row r="414" ht="12.75">
      <c r="AQ414" s="79"/>
    </row>
    <row r="415" ht="12.75">
      <c r="AQ415" s="79"/>
    </row>
    <row r="416" ht="12.75">
      <c r="AQ416" s="79"/>
    </row>
    <row r="417" ht="12.75">
      <c r="AQ417" s="79"/>
    </row>
    <row r="418" ht="12.75">
      <c r="AQ418" s="79"/>
    </row>
    <row r="419" ht="12.75">
      <c r="AQ419" s="79"/>
    </row>
    <row r="420" ht="12.75">
      <c r="AQ420" s="79"/>
    </row>
    <row r="421" ht="12.75">
      <c r="AQ421" s="79"/>
    </row>
    <row r="422" ht="12.75">
      <c r="AQ422" s="79"/>
    </row>
    <row r="423" ht="12.75">
      <c r="AQ423" s="79"/>
    </row>
    <row r="424" ht="12.75">
      <c r="AQ424" s="79"/>
    </row>
    <row r="425" ht="12.75">
      <c r="AQ425" s="79"/>
    </row>
    <row r="426" ht="12.75">
      <c r="AQ426" s="79"/>
    </row>
    <row r="427" ht="12.75">
      <c r="AQ427" s="79"/>
    </row>
    <row r="428" ht="12.75">
      <c r="AQ428" s="79"/>
    </row>
    <row r="429" ht="12.75">
      <c r="AQ429" s="79"/>
    </row>
    <row r="430" ht="12.75">
      <c r="AQ430" s="79"/>
    </row>
    <row r="431" ht="12.75">
      <c r="AQ431" s="79"/>
    </row>
    <row r="432" ht="12.75">
      <c r="AQ432" s="79"/>
    </row>
    <row r="433" ht="12.75">
      <c r="AQ433" s="79"/>
    </row>
    <row r="434" ht="12.75">
      <c r="AQ434" s="79"/>
    </row>
    <row r="435" ht="12.75">
      <c r="AQ435" s="79"/>
    </row>
    <row r="436" ht="12.75">
      <c r="AQ436" s="79"/>
    </row>
    <row r="437" ht="12.75">
      <c r="AQ437" s="79"/>
    </row>
    <row r="438" ht="12.75">
      <c r="AQ438" s="79"/>
    </row>
    <row r="439" ht="12.75">
      <c r="AQ439" s="79"/>
    </row>
    <row r="440" ht="12.75">
      <c r="AQ440" s="79"/>
    </row>
    <row r="441" ht="12.75">
      <c r="AQ441" s="79"/>
    </row>
    <row r="442" ht="12.75">
      <c r="AQ442" s="79"/>
    </row>
    <row r="443" ht="12.75">
      <c r="AQ443" s="79"/>
    </row>
    <row r="444" ht="12.75">
      <c r="AQ444" s="79"/>
    </row>
    <row r="445" ht="12.75">
      <c r="AQ445" s="79"/>
    </row>
    <row r="446" ht="12.75">
      <c r="AQ446" s="79"/>
    </row>
    <row r="447" ht="12.75">
      <c r="AQ447" s="79"/>
    </row>
    <row r="448" ht="12.75">
      <c r="AQ448" s="79"/>
    </row>
    <row r="449" ht="12.75">
      <c r="AQ449" s="79"/>
    </row>
    <row r="450" ht="12.75">
      <c r="AQ450" s="79"/>
    </row>
    <row r="451" ht="12.75">
      <c r="AQ451" s="79"/>
    </row>
    <row r="452" ht="12.75">
      <c r="AQ452" s="79"/>
    </row>
    <row r="453" ht="12.75">
      <c r="AQ453" s="79"/>
    </row>
    <row r="454" ht="12.75">
      <c r="AQ454" s="79"/>
    </row>
    <row r="455" ht="12.75">
      <c r="AQ455" s="79"/>
    </row>
    <row r="456" ht="12.75">
      <c r="AQ456" s="79"/>
    </row>
    <row r="457" ht="12.75">
      <c r="AQ457" s="79"/>
    </row>
    <row r="458" ht="12.75">
      <c r="AQ458" s="79"/>
    </row>
    <row r="459" ht="12.75">
      <c r="AQ459" s="79"/>
    </row>
    <row r="460" ht="12.75">
      <c r="AQ460" s="79"/>
    </row>
    <row r="461" ht="12.75">
      <c r="AQ461" s="79"/>
    </row>
    <row r="462" ht="12.75">
      <c r="AQ462" s="79"/>
    </row>
    <row r="463" ht="12.75">
      <c r="AQ463" s="79"/>
    </row>
    <row r="464" ht="12.75">
      <c r="AQ464" s="79"/>
    </row>
    <row r="465" ht="12.75">
      <c r="AQ465" s="79"/>
    </row>
    <row r="466" ht="12.75">
      <c r="AQ466" s="79"/>
    </row>
    <row r="467" ht="12.75">
      <c r="AQ467" s="79"/>
    </row>
    <row r="468" ht="12.75">
      <c r="AQ468" s="79"/>
    </row>
    <row r="469" ht="12.75">
      <c r="AQ469" s="79"/>
    </row>
    <row r="470" ht="12.75">
      <c r="AQ470" s="79"/>
    </row>
    <row r="471" ht="12.75">
      <c r="AQ471" s="79"/>
    </row>
    <row r="472" ht="12.75">
      <c r="AQ472" s="79"/>
    </row>
    <row r="473" ht="12.75">
      <c r="AQ473" s="79"/>
    </row>
    <row r="474" ht="12.75">
      <c r="AQ474" s="79"/>
    </row>
    <row r="475" ht="12.75">
      <c r="AQ475" s="79"/>
    </row>
    <row r="476" ht="12.75">
      <c r="AQ476" s="79"/>
    </row>
    <row r="477" ht="12.75">
      <c r="AQ477" s="79"/>
    </row>
    <row r="478" ht="12.75">
      <c r="AQ478" s="79"/>
    </row>
    <row r="479" ht="12.75">
      <c r="AQ479" s="79"/>
    </row>
    <row r="480" ht="12.75">
      <c r="AQ480" s="79"/>
    </row>
    <row r="481" ht="12.75">
      <c r="AQ481" s="79"/>
    </row>
    <row r="482" ht="12.75">
      <c r="AQ482" s="79"/>
    </row>
    <row r="483" ht="12.75">
      <c r="AQ483" s="79"/>
    </row>
    <row r="484" ht="12.75">
      <c r="AQ484" s="79"/>
    </row>
    <row r="485" ht="12.75">
      <c r="AQ485" s="79"/>
    </row>
    <row r="486" ht="12.75">
      <c r="AQ486" s="79"/>
    </row>
    <row r="487" ht="12.75">
      <c r="AQ487" s="79"/>
    </row>
    <row r="488" ht="12.75">
      <c r="AQ488" s="79"/>
    </row>
    <row r="489" ht="12.75">
      <c r="AQ489" s="79"/>
    </row>
    <row r="490" ht="12.75">
      <c r="AQ490" s="79"/>
    </row>
    <row r="491" ht="12.75">
      <c r="AQ491" s="79"/>
    </row>
    <row r="492" ht="12.75">
      <c r="AQ492" s="79"/>
    </row>
    <row r="493" ht="12.75">
      <c r="AQ493" s="79"/>
    </row>
    <row r="494" ht="12.75">
      <c r="AQ494" s="79"/>
    </row>
    <row r="495" ht="12.75">
      <c r="AQ495" s="79"/>
    </row>
    <row r="496" ht="12.75">
      <c r="AQ496" s="79"/>
    </row>
    <row r="497" ht="12.75">
      <c r="AQ497" s="79"/>
    </row>
    <row r="498" ht="12.75">
      <c r="AQ498" s="79"/>
    </row>
    <row r="499" ht="12.75">
      <c r="AQ499" s="79"/>
    </row>
    <row r="500" ht="12.75">
      <c r="AQ500" s="79"/>
    </row>
    <row r="501" ht="12.75">
      <c r="AQ501" s="79"/>
    </row>
    <row r="502" ht="12.75">
      <c r="AQ502" s="79"/>
    </row>
    <row r="503" ht="12.75">
      <c r="AQ503" s="79"/>
    </row>
    <row r="504" ht="12.75">
      <c r="AQ504" s="79"/>
    </row>
    <row r="505" ht="12.75">
      <c r="AQ505" s="79"/>
    </row>
    <row r="506" ht="12.75">
      <c r="AQ506" s="79"/>
    </row>
    <row r="507" ht="12.75">
      <c r="AQ507" s="79"/>
    </row>
    <row r="508" ht="12.75">
      <c r="AQ508" s="79"/>
    </row>
    <row r="509" ht="12.75">
      <c r="AQ509" s="79"/>
    </row>
    <row r="510" ht="12.75">
      <c r="AQ510" s="79"/>
    </row>
    <row r="511" ht="12.75">
      <c r="AQ511" s="79"/>
    </row>
    <row r="512" ht="12.75">
      <c r="AQ512" s="79"/>
    </row>
    <row r="513" ht="12.75">
      <c r="AQ513" s="79"/>
    </row>
    <row r="514" ht="12.75">
      <c r="AQ514" s="79"/>
    </row>
    <row r="515" ht="12.75">
      <c r="AQ515" s="79"/>
    </row>
    <row r="516" ht="12.75">
      <c r="AQ516" s="79"/>
    </row>
    <row r="517" ht="12.75">
      <c r="AQ517" s="79"/>
    </row>
    <row r="518" ht="12.75">
      <c r="AQ518" s="79"/>
    </row>
    <row r="519" ht="12.75">
      <c r="AQ519" s="79"/>
    </row>
    <row r="520" ht="12.75">
      <c r="AQ520" s="79"/>
    </row>
    <row r="521" ht="12.75">
      <c r="AQ521" s="79"/>
    </row>
    <row r="522" ht="12.75">
      <c r="AQ522" s="79"/>
    </row>
    <row r="523" ht="12.75">
      <c r="AQ523" s="79"/>
    </row>
    <row r="524" ht="12.75">
      <c r="AQ524" s="79"/>
    </row>
    <row r="525" ht="12.75">
      <c r="AQ525" s="79"/>
    </row>
    <row r="526" ht="12.75">
      <c r="AQ526" s="79"/>
    </row>
    <row r="527" ht="12.75">
      <c r="AQ527" s="79"/>
    </row>
    <row r="528" ht="12.75">
      <c r="AQ528" s="79"/>
    </row>
    <row r="529" ht="12.75">
      <c r="AQ529" s="79"/>
    </row>
    <row r="530" ht="12.75">
      <c r="AQ530" s="79"/>
    </row>
    <row r="531" ht="12.75">
      <c r="AQ531" s="79"/>
    </row>
    <row r="532" ht="12.75">
      <c r="AQ532" s="79"/>
    </row>
    <row r="533" ht="12.75">
      <c r="AQ533" s="79"/>
    </row>
    <row r="534" ht="12.75">
      <c r="AQ534" s="79"/>
    </row>
    <row r="535" ht="12.75">
      <c r="AQ535" s="79"/>
    </row>
    <row r="536" ht="12.75">
      <c r="AQ536" s="79"/>
    </row>
    <row r="537" ht="12.75">
      <c r="AQ537" s="79"/>
    </row>
    <row r="538" ht="12.75">
      <c r="AQ538" s="79"/>
    </row>
    <row r="539" ht="12.75">
      <c r="AQ539" s="79"/>
    </row>
    <row r="540" ht="12.75">
      <c r="AQ540" s="79"/>
    </row>
    <row r="541" ht="12.75">
      <c r="AQ541" s="79"/>
    </row>
    <row r="542" ht="12.75">
      <c r="AQ542" s="79"/>
    </row>
    <row r="543" ht="12.75">
      <c r="AQ543" s="79"/>
    </row>
    <row r="544" ht="12.75">
      <c r="AQ544" s="79"/>
    </row>
    <row r="545" ht="12.75">
      <c r="AQ545" s="79"/>
    </row>
    <row r="546" ht="12.75">
      <c r="AQ546" s="79"/>
    </row>
    <row r="547" ht="12.75">
      <c r="AQ547" s="79"/>
    </row>
    <row r="548" ht="12.75">
      <c r="AQ548" s="79"/>
    </row>
    <row r="549" ht="12.75">
      <c r="AQ549" s="79"/>
    </row>
    <row r="550" ht="12.75">
      <c r="AQ550" s="79"/>
    </row>
    <row r="551" ht="12.75">
      <c r="AQ551" s="79"/>
    </row>
    <row r="552" ht="12.75">
      <c r="AQ552" s="79"/>
    </row>
    <row r="553" ht="12.75">
      <c r="AQ553" s="79"/>
    </row>
    <row r="554" ht="12.75">
      <c r="AQ554" s="79"/>
    </row>
    <row r="555" ht="12.75">
      <c r="AQ555" s="79"/>
    </row>
    <row r="556" ht="12.75">
      <c r="AQ556" s="79"/>
    </row>
    <row r="557" ht="12.75">
      <c r="AQ557" s="79"/>
    </row>
    <row r="558" ht="12.75">
      <c r="AQ558" s="79"/>
    </row>
    <row r="559" ht="12.75">
      <c r="AQ559" s="79"/>
    </row>
    <row r="560" ht="12.75">
      <c r="AQ560" s="79"/>
    </row>
    <row r="561" ht="12.75">
      <c r="AQ561" s="79"/>
    </row>
    <row r="562" ht="12.75">
      <c r="AQ562" s="79"/>
    </row>
    <row r="563" ht="12.75">
      <c r="AQ563" s="79"/>
    </row>
    <row r="564" ht="12.75">
      <c r="AQ564" s="79"/>
    </row>
    <row r="565" ht="12.75">
      <c r="AQ565" s="79"/>
    </row>
    <row r="566" ht="12.75">
      <c r="AQ566" s="79"/>
    </row>
    <row r="567" ht="12.75">
      <c r="AQ567" s="79"/>
    </row>
    <row r="568" ht="12.75">
      <c r="AQ568" s="79"/>
    </row>
    <row r="569" ht="12.75">
      <c r="AQ569" s="79"/>
    </row>
    <row r="570" ht="12.75">
      <c r="AQ570" s="79"/>
    </row>
    <row r="571" ht="12.75">
      <c r="AQ571" s="79"/>
    </row>
    <row r="572" ht="12.75">
      <c r="AQ572" s="79"/>
    </row>
    <row r="573" ht="12.75">
      <c r="AQ573" s="79"/>
    </row>
    <row r="574" ht="12.75">
      <c r="AQ574" s="79"/>
    </row>
    <row r="575" ht="12.75">
      <c r="AQ575" s="79"/>
    </row>
    <row r="576" ht="12.75">
      <c r="AQ576" s="79"/>
    </row>
    <row r="577" ht="12.75">
      <c r="AQ577" s="79"/>
    </row>
    <row r="578" ht="12.75">
      <c r="AQ578" s="79"/>
    </row>
    <row r="579" ht="12.75">
      <c r="AQ579" s="79"/>
    </row>
    <row r="580" ht="12.75">
      <c r="AQ580" s="79"/>
    </row>
    <row r="581" ht="12.75">
      <c r="AQ581" s="79"/>
    </row>
    <row r="582" ht="12.75">
      <c r="AQ582" s="79"/>
    </row>
    <row r="583" ht="12.75">
      <c r="AQ583" s="79"/>
    </row>
    <row r="584" ht="12.75">
      <c r="AQ584" s="79"/>
    </row>
    <row r="585" ht="12.75">
      <c r="AQ585" s="79"/>
    </row>
    <row r="586" ht="12.75">
      <c r="AQ586" s="79"/>
    </row>
    <row r="587" ht="12.75">
      <c r="AQ587" s="79"/>
    </row>
    <row r="588" ht="12.75">
      <c r="AQ588" s="79"/>
    </row>
    <row r="589" ht="12.75">
      <c r="AQ589" s="79"/>
    </row>
    <row r="590" ht="12.75">
      <c r="AQ590" s="79"/>
    </row>
    <row r="591" ht="12.75">
      <c r="AQ591" s="79"/>
    </row>
    <row r="592" ht="12.75">
      <c r="AQ592" s="79"/>
    </row>
    <row r="593" ht="12.75">
      <c r="AQ593" s="79"/>
    </row>
    <row r="594" ht="12.75">
      <c r="AQ594" s="79"/>
    </row>
    <row r="595" ht="12.75">
      <c r="AQ595" s="79"/>
    </row>
    <row r="596" ht="12.75">
      <c r="AQ596" s="79"/>
    </row>
    <row r="597" ht="12.75">
      <c r="AQ597" s="79"/>
    </row>
    <row r="598" ht="12.75">
      <c r="AQ598" s="79"/>
    </row>
    <row r="599" ht="12.75">
      <c r="AQ599" s="79"/>
    </row>
    <row r="600" ht="12.75">
      <c r="AQ600" s="79"/>
    </row>
    <row r="601" ht="12.75">
      <c r="AQ601" s="79"/>
    </row>
    <row r="602" ht="12.75">
      <c r="AQ602" s="79"/>
    </row>
    <row r="603" ht="12.75">
      <c r="AQ603" s="79"/>
    </row>
    <row r="604" ht="12.75">
      <c r="AQ604" s="79"/>
    </row>
    <row r="605" ht="12.75">
      <c r="AQ605" s="79"/>
    </row>
    <row r="606" ht="12.75">
      <c r="AQ606" s="79"/>
    </row>
    <row r="607" ht="12.75">
      <c r="AQ607" s="79"/>
    </row>
    <row r="608" ht="12.75">
      <c r="AQ608" s="79"/>
    </row>
    <row r="609" ht="12.75">
      <c r="AQ609" s="79"/>
    </row>
    <row r="610" ht="12.75">
      <c r="AQ610" s="79"/>
    </row>
    <row r="611" ht="12.75">
      <c r="AQ611" s="79"/>
    </row>
    <row r="612" ht="12.75">
      <c r="AQ612" s="79"/>
    </row>
    <row r="613" ht="12.75">
      <c r="AQ613" s="79"/>
    </row>
    <row r="614" ht="12.75">
      <c r="AQ614" s="79"/>
    </row>
    <row r="615" ht="12.75">
      <c r="AQ615" s="79"/>
    </row>
    <row r="616" ht="12.75">
      <c r="AQ616" s="79"/>
    </row>
    <row r="617" ht="12.75">
      <c r="AQ617" s="79"/>
    </row>
    <row r="618" ht="12.75">
      <c r="AQ618" s="79"/>
    </row>
    <row r="619" ht="12.75">
      <c r="AQ619" s="79"/>
    </row>
    <row r="620" ht="12.75">
      <c r="AQ620" s="79"/>
    </row>
    <row r="621" ht="12.75">
      <c r="AQ621" s="79"/>
    </row>
    <row r="622" ht="12.75">
      <c r="AQ622" s="79"/>
    </row>
    <row r="623" ht="12.75">
      <c r="AQ623" s="79"/>
    </row>
    <row r="624" ht="12.75">
      <c r="AQ624" s="79"/>
    </row>
    <row r="625" ht="12.75">
      <c r="AQ625" s="79"/>
    </row>
    <row r="626" ht="12.75">
      <c r="AQ626" s="79"/>
    </row>
    <row r="627" ht="12.75">
      <c r="AQ627" s="79"/>
    </row>
    <row r="628" ht="12.75">
      <c r="AQ628" s="79"/>
    </row>
    <row r="629" ht="12.75">
      <c r="AQ629" s="79"/>
    </row>
    <row r="630" ht="12.75">
      <c r="AQ630" s="79"/>
    </row>
    <row r="631" ht="12.75">
      <c r="AQ631" s="79"/>
    </row>
    <row r="632" ht="12.75">
      <c r="AQ632" s="79"/>
    </row>
    <row r="633" ht="12.75">
      <c r="AQ633" s="79"/>
    </row>
    <row r="634" ht="12.75">
      <c r="AQ634" s="79"/>
    </row>
    <row r="635" ht="12.75">
      <c r="AQ635" s="79"/>
    </row>
    <row r="636" ht="12.75">
      <c r="AQ636" s="79"/>
    </row>
    <row r="637" ht="12.75">
      <c r="AQ637" s="79"/>
    </row>
    <row r="638" ht="12.75">
      <c r="AQ638" s="79"/>
    </row>
    <row r="639" ht="12.75">
      <c r="AQ639" s="79"/>
    </row>
    <row r="640" ht="12.75">
      <c r="AQ640" s="79"/>
    </row>
    <row r="641" ht="12.75">
      <c r="AQ641" s="79"/>
    </row>
    <row r="642" ht="12.75">
      <c r="AQ642" s="79"/>
    </row>
    <row r="643" ht="12.75">
      <c r="AQ643" s="79"/>
    </row>
    <row r="644" ht="12.75">
      <c r="AQ644" s="79"/>
    </row>
    <row r="645" ht="12.75">
      <c r="AQ645" s="79"/>
    </row>
    <row r="646" ht="12.75">
      <c r="AQ646" s="79"/>
    </row>
    <row r="647" ht="12.75">
      <c r="AQ647" s="79"/>
    </row>
    <row r="648" ht="12.75">
      <c r="AQ648" s="79"/>
    </row>
    <row r="649" ht="12.75">
      <c r="AQ649" s="79"/>
    </row>
    <row r="650" ht="12.75">
      <c r="AQ650" s="79"/>
    </row>
    <row r="651" ht="12.75">
      <c r="AQ651" s="79"/>
    </row>
    <row r="652" ht="12.75">
      <c r="AQ652" s="79"/>
    </row>
    <row r="653" ht="12.75">
      <c r="AQ653" s="79"/>
    </row>
    <row r="654" ht="12.75">
      <c r="AQ654" s="79"/>
    </row>
    <row r="655" ht="12.75">
      <c r="AQ655" s="79"/>
    </row>
    <row r="656" ht="12.75">
      <c r="AQ656" s="79"/>
    </row>
    <row r="657" ht="12.75">
      <c r="AQ657" s="79"/>
    </row>
    <row r="658" ht="12.75">
      <c r="AQ658" s="79"/>
    </row>
    <row r="659" ht="12.75">
      <c r="AQ659" s="79"/>
    </row>
    <row r="660" ht="12.75">
      <c r="AQ660" s="79"/>
    </row>
    <row r="661" ht="12.75">
      <c r="AQ661" s="79"/>
    </row>
    <row r="662" ht="12.75">
      <c r="AQ662" s="79"/>
    </row>
    <row r="663" ht="12.75">
      <c r="AQ663" s="79"/>
    </row>
    <row r="664" ht="12.75">
      <c r="AQ664" s="79"/>
    </row>
    <row r="665" ht="12.75">
      <c r="AQ665" s="79"/>
    </row>
    <row r="666" ht="12.75">
      <c r="AQ666" s="79"/>
    </row>
    <row r="667" ht="12.75">
      <c r="AQ667" s="79"/>
    </row>
    <row r="668" ht="12.75">
      <c r="AQ668" s="79"/>
    </row>
    <row r="669" ht="12.75">
      <c r="AQ669" s="79"/>
    </row>
    <row r="670" ht="12.75">
      <c r="AQ670" s="79"/>
    </row>
    <row r="671" ht="12.75">
      <c r="AQ671" s="79"/>
    </row>
    <row r="672" ht="12.75">
      <c r="AQ672" s="79"/>
    </row>
    <row r="673" ht="12.75">
      <c r="AQ673" s="79"/>
    </row>
    <row r="674" ht="12.75">
      <c r="AQ674" s="79"/>
    </row>
    <row r="675" ht="12.75">
      <c r="AQ675" s="79"/>
    </row>
    <row r="676" ht="12.75">
      <c r="AQ676" s="79"/>
    </row>
    <row r="677" ht="12.75">
      <c r="AQ677" s="79"/>
    </row>
    <row r="678" ht="12.75">
      <c r="AQ678" s="79"/>
    </row>
    <row r="679" ht="12.75">
      <c r="AQ679" s="79"/>
    </row>
    <row r="680" ht="12.75">
      <c r="AQ680" s="79"/>
    </row>
    <row r="681" ht="12.75">
      <c r="AQ681" s="79"/>
    </row>
    <row r="682" ht="12.75">
      <c r="AQ682" s="79"/>
    </row>
    <row r="683" ht="12.75">
      <c r="AQ683" s="79"/>
    </row>
    <row r="684" ht="12.75">
      <c r="AQ684" s="79"/>
    </row>
    <row r="685" ht="12.75">
      <c r="AQ685" s="79"/>
    </row>
    <row r="686" ht="12.75">
      <c r="AQ686" s="79"/>
    </row>
    <row r="687" ht="12.75">
      <c r="AQ687" s="79"/>
    </row>
    <row r="688" ht="12.75">
      <c r="AQ688" s="79"/>
    </row>
    <row r="689" ht="12.75">
      <c r="AQ689" s="79"/>
    </row>
    <row r="690" ht="12.75">
      <c r="AQ690" s="79"/>
    </row>
    <row r="691" ht="12.75">
      <c r="AQ691" s="79"/>
    </row>
    <row r="692" ht="12.75">
      <c r="AQ692" s="79"/>
    </row>
    <row r="693" ht="12.75">
      <c r="AQ693" s="79"/>
    </row>
    <row r="694" ht="12.75">
      <c r="AQ694" s="79"/>
    </row>
    <row r="695" ht="12.75">
      <c r="AQ695" s="79"/>
    </row>
    <row r="696" ht="12.75">
      <c r="AQ696" s="79"/>
    </row>
    <row r="697" ht="12.75">
      <c r="AQ697" s="79"/>
    </row>
    <row r="698" ht="12.75">
      <c r="AQ698" s="79"/>
    </row>
    <row r="699" ht="12.75">
      <c r="AQ699" s="79"/>
    </row>
    <row r="700" ht="12.75">
      <c r="AQ700" s="79"/>
    </row>
    <row r="701" ht="12.75">
      <c r="AQ701" s="79"/>
    </row>
    <row r="702" ht="12.75">
      <c r="AQ702" s="79"/>
    </row>
    <row r="703" ht="12.75">
      <c r="AQ703" s="79"/>
    </row>
    <row r="704" ht="12.75">
      <c r="AQ704" s="79"/>
    </row>
    <row r="705" ht="12.75">
      <c r="AQ705" s="79"/>
    </row>
    <row r="706" ht="12.75">
      <c r="AQ706" s="79"/>
    </row>
    <row r="707" ht="12.75">
      <c r="AQ707" s="79"/>
    </row>
    <row r="708" ht="12.75">
      <c r="AQ708" s="79"/>
    </row>
    <row r="709" ht="12.75">
      <c r="AQ709" s="79"/>
    </row>
    <row r="710" ht="12.75">
      <c r="AQ710" s="79"/>
    </row>
    <row r="711" ht="12.75">
      <c r="AQ711" s="79"/>
    </row>
    <row r="712" ht="12.75">
      <c r="AQ712" s="79"/>
    </row>
    <row r="713" ht="12.75">
      <c r="AQ713" s="79"/>
    </row>
    <row r="714" ht="12.75">
      <c r="AQ714" s="79"/>
    </row>
    <row r="715" ht="12.75">
      <c r="AQ715" s="79"/>
    </row>
    <row r="716" ht="12.75">
      <c r="AQ716" s="79"/>
    </row>
    <row r="717" ht="12.75">
      <c r="AQ717" s="79"/>
    </row>
    <row r="718" ht="12.75">
      <c r="AQ718" s="79"/>
    </row>
    <row r="719" ht="12.75">
      <c r="AQ719" s="79"/>
    </row>
    <row r="720" ht="12.75">
      <c r="AQ720" s="79"/>
    </row>
    <row r="721" ht="12.75">
      <c r="AQ721" s="79"/>
    </row>
    <row r="722" ht="12.75">
      <c r="AQ722" s="79"/>
    </row>
    <row r="723" ht="12.75">
      <c r="AQ723" s="79"/>
    </row>
    <row r="724" ht="12.75">
      <c r="AQ724" s="79"/>
    </row>
    <row r="725" ht="12.75">
      <c r="AQ725" s="79"/>
    </row>
    <row r="726" ht="12.75">
      <c r="AQ726" s="79"/>
    </row>
    <row r="727" ht="12.75">
      <c r="AQ727" s="79"/>
    </row>
    <row r="728" ht="12.75">
      <c r="AQ728" s="79"/>
    </row>
    <row r="729" ht="12.75">
      <c r="AQ729" s="79"/>
    </row>
    <row r="730" ht="12.75">
      <c r="AQ730" s="79"/>
    </row>
    <row r="731" ht="12.75">
      <c r="AQ731" s="79"/>
    </row>
    <row r="732" ht="12.75">
      <c r="AQ732" s="79"/>
    </row>
    <row r="733" ht="12.75">
      <c r="AQ733" s="79"/>
    </row>
    <row r="734" ht="12.75">
      <c r="AQ734" s="79"/>
    </row>
    <row r="735" ht="12.75">
      <c r="AQ735" s="79"/>
    </row>
    <row r="736" ht="12.75">
      <c r="AQ736" s="79"/>
    </row>
    <row r="737" ht="12.75">
      <c r="AQ737" s="79"/>
    </row>
    <row r="738" ht="12.75">
      <c r="AQ738" s="79"/>
    </row>
    <row r="739" ht="12.75">
      <c r="AQ739" s="79"/>
    </row>
    <row r="740" ht="12.75">
      <c r="AQ740" s="79"/>
    </row>
    <row r="741" ht="12.75">
      <c r="AQ741" s="79"/>
    </row>
    <row r="742" ht="12.75">
      <c r="AQ742" s="79"/>
    </row>
    <row r="743" ht="12.75">
      <c r="AQ743" s="79"/>
    </row>
    <row r="744" ht="12.75">
      <c r="AQ744" s="79"/>
    </row>
    <row r="745" ht="12.75">
      <c r="AQ745" s="79"/>
    </row>
    <row r="746" ht="12.75">
      <c r="AQ746" s="79"/>
    </row>
    <row r="747" ht="12.75">
      <c r="AQ747" s="79"/>
    </row>
    <row r="748" ht="12.75">
      <c r="AQ748" s="79"/>
    </row>
    <row r="749" ht="12.75">
      <c r="AQ749" s="79"/>
    </row>
    <row r="750" ht="12.75">
      <c r="AQ750" s="79"/>
    </row>
    <row r="751" ht="12.75">
      <c r="AQ751" s="79"/>
    </row>
    <row r="752" ht="12.75">
      <c r="AQ752" s="79"/>
    </row>
    <row r="753" ht="12.75">
      <c r="AQ753" s="79"/>
    </row>
    <row r="754" ht="12.75">
      <c r="AQ754" s="79"/>
    </row>
    <row r="755" ht="12.75">
      <c r="AQ755" s="79"/>
    </row>
  </sheetData>
  <sheetProtection/>
  <mergeCells count="19">
    <mergeCell ref="Y2:AA2"/>
    <mergeCell ref="AB2:AD2"/>
    <mergeCell ref="AK2:AM2"/>
    <mergeCell ref="AE2:AG2"/>
    <mergeCell ref="AH2:AJ2"/>
    <mergeCell ref="B2:B3"/>
    <mergeCell ref="C2:C3"/>
    <mergeCell ref="D2:D3"/>
    <mergeCell ref="E2:E3"/>
    <mergeCell ref="C1:F1"/>
    <mergeCell ref="F2:F3"/>
    <mergeCell ref="AQ2:AQ3"/>
    <mergeCell ref="G2:I2"/>
    <mergeCell ref="J2:L2"/>
    <mergeCell ref="M2:O2"/>
    <mergeCell ref="P2:R2"/>
    <mergeCell ref="S2:U2"/>
    <mergeCell ref="AN2:AP2"/>
    <mergeCell ref="V2:X2"/>
  </mergeCells>
  <printOptions/>
  <pageMargins left="0.5905511811023623" right="0.3937007874015748" top="0.5905511811023623" bottom="0.3937007874015748" header="0.5118110236220472" footer="0.11811023622047245"/>
  <pageSetup horizontalDpi="600" verticalDpi="600" orientation="landscape" paperSize="9" scale="60" r:id="rId2"/>
  <headerFooter alignWithMargins="0">
    <oddFooter>&amp;R&amp;P/&amp;N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7"/>
  </sheetPr>
  <dimension ref="A1:BG82"/>
  <sheetViews>
    <sheetView showGridLines="0" zoomScalePageLayoutView="0" workbookViewId="0" topLeftCell="A1">
      <pane ySplit="3" topLeftCell="A4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1" width="35.7109375" style="1" customWidth="1"/>
    <col min="2" max="2" width="15.7109375" style="5" customWidth="1"/>
    <col min="3" max="3" width="10.7109375" style="5" customWidth="1"/>
    <col min="4" max="4" width="16.7109375" style="5" customWidth="1"/>
    <col min="5" max="5" width="12.7109375" style="5" customWidth="1"/>
    <col min="6" max="6" width="16.7109375" style="5" customWidth="1"/>
    <col min="7" max="7" width="13.7109375" style="1" customWidth="1"/>
    <col min="8" max="9" width="13.7109375" style="2" customWidth="1"/>
    <col min="10" max="10" width="13.7109375" style="1" customWidth="1"/>
    <col min="11" max="12" width="13.7109375" style="2" customWidth="1"/>
    <col min="13" max="13" width="13.7109375" style="1" customWidth="1"/>
    <col min="14" max="15" width="13.7109375" style="2" customWidth="1"/>
    <col min="16" max="16" width="13.7109375" style="1" customWidth="1"/>
    <col min="17" max="18" width="13.7109375" style="2" customWidth="1"/>
    <col min="19" max="19" width="13.7109375" style="1" customWidth="1"/>
    <col min="20" max="21" width="13.7109375" style="2" customWidth="1"/>
    <col min="22" max="22" width="13.7109375" style="1" customWidth="1"/>
    <col min="23" max="24" width="13.7109375" style="2" customWidth="1"/>
    <col min="25" max="25" width="13.7109375" style="1" customWidth="1"/>
    <col min="26" max="27" width="13.7109375" style="2" customWidth="1"/>
    <col min="28" max="28" width="13.7109375" style="6" customWidth="1"/>
    <col min="29" max="42" width="13.7109375" style="2" customWidth="1"/>
    <col min="43" max="43" width="45.7109375" style="79" customWidth="1"/>
    <col min="44" max="16384" width="9.140625" style="3" customWidth="1"/>
  </cols>
  <sheetData>
    <row r="1" spans="3:6" ht="69.75" customHeight="1" thickBot="1">
      <c r="C1" s="412" t="s">
        <v>758</v>
      </c>
      <c r="D1" s="413"/>
      <c r="E1" s="413"/>
      <c r="F1" s="413"/>
    </row>
    <row r="2" spans="1:43" ht="36" customHeight="1">
      <c r="A2" s="130" t="s">
        <v>785</v>
      </c>
      <c r="B2" s="418" t="s">
        <v>778</v>
      </c>
      <c r="C2" s="418" t="s">
        <v>779</v>
      </c>
      <c r="D2" s="418" t="s">
        <v>780</v>
      </c>
      <c r="E2" s="418" t="s">
        <v>782</v>
      </c>
      <c r="F2" s="418" t="s">
        <v>781</v>
      </c>
      <c r="G2" s="417" t="s">
        <v>114</v>
      </c>
      <c r="H2" s="417"/>
      <c r="I2" s="417"/>
      <c r="J2" s="422" t="s">
        <v>115</v>
      </c>
      <c r="K2" s="422"/>
      <c r="L2" s="422"/>
      <c r="M2" s="417" t="s">
        <v>116</v>
      </c>
      <c r="N2" s="417"/>
      <c r="O2" s="417"/>
      <c r="P2" s="417" t="s">
        <v>117</v>
      </c>
      <c r="Q2" s="417"/>
      <c r="R2" s="417"/>
      <c r="S2" s="417" t="s">
        <v>118</v>
      </c>
      <c r="T2" s="417"/>
      <c r="U2" s="417"/>
      <c r="V2" s="417" t="s">
        <v>119</v>
      </c>
      <c r="W2" s="417"/>
      <c r="X2" s="417"/>
      <c r="Y2" s="417" t="s">
        <v>142</v>
      </c>
      <c r="Z2" s="417"/>
      <c r="AA2" s="417"/>
      <c r="AB2" s="417" t="s">
        <v>120</v>
      </c>
      <c r="AC2" s="417"/>
      <c r="AD2" s="417"/>
      <c r="AE2" s="417" t="s">
        <v>121</v>
      </c>
      <c r="AF2" s="417"/>
      <c r="AG2" s="417"/>
      <c r="AH2" s="417" t="s">
        <v>122</v>
      </c>
      <c r="AI2" s="417"/>
      <c r="AJ2" s="417"/>
      <c r="AK2" s="414" t="s">
        <v>123</v>
      </c>
      <c r="AL2" s="415"/>
      <c r="AM2" s="416"/>
      <c r="AN2" s="414" t="s">
        <v>124</v>
      </c>
      <c r="AO2" s="415"/>
      <c r="AP2" s="416"/>
      <c r="AQ2" s="420" t="s">
        <v>694</v>
      </c>
    </row>
    <row r="3" spans="1:43" s="4" customFormat="1" ht="48" customHeight="1">
      <c r="A3" s="80" t="s">
        <v>783</v>
      </c>
      <c r="B3" s="419"/>
      <c r="C3" s="419"/>
      <c r="D3" s="419"/>
      <c r="E3" s="419"/>
      <c r="F3" s="419"/>
      <c r="G3" s="81" t="s">
        <v>377</v>
      </c>
      <c r="H3" s="82" t="s">
        <v>125</v>
      </c>
      <c r="I3" s="82" t="s">
        <v>140</v>
      </c>
      <c r="J3" s="81" t="s">
        <v>377</v>
      </c>
      <c r="K3" s="82" t="s">
        <v>125</v>
      </c>
      <c r="L3" s="82" t="s">
        <v>140</v>
      </c>
      <c r="M3" s="81" t="s">
        <v>377</v>
      </c>
      <c r="N3" s="82" t="s">
        <v>125</v>
      </c>
      <c r="O3" s="82" t="s">
        <v>140</v>
      </c>
      <c r="P3" s="81" t="s">
        <v>377</v>
      </c>
      <c r="Q3" s="82" t="s">
        <v>125</v>
      </c>
      <c r="R3" s="82" t="s">
        <v>140</v>
      </c>
      <c r="S3" s="81" t="s">
        <v>377</v>
      </c>
      <c r="T3" s="82" t="s">
        <v>125</v>
      </c>
      <c r="U3" s="82" t="s">
        <v>140</v>
      </c>
      <c r="V3" s="81" t="s">
        <v>377</v>
      </c>
      <c r="W3" s="82" t="s">
        <v>125</v>
      </c>
      <c r="X3" s="82" t="s">
        <v>140</v>
      </c>
      <c r="Y3" s="81" t="s">
        <v>377</v>
      </c>
      <c r="Z3" s="82" t="s">
        <v>125</v>
      </c>
      <c r="AA3" s="82" t="s">
        <v>140</v>
      </c>
      <c r="AB3" s="81" t="s">
        <v>377</v>
      </c>
      <c r="AC3" s="82" t="s">
        <v>125</v>
      </c>
      <c r="AD3" s="82" t="s">
        <v>140</v>
      </c>
      <c r="AE3" s="81" t="s">
        <v>377</v>
      </c>
      <c r="AF3" s="82" t="s">
        <v>125</v>
      </c>
      <c r="AG3" s="82" t="s">
        <v>140</v>
      </c>
      <c r="AH3" s="81" t="s">
        <v>377</v>
      </c>
      <c r="AI3" s="82" t="s">
        <v>125</v>
      </c>
      <c r="AJ3" s="82" t="s">
        <v>140</v>
      </c>
      <c r="AK3" s="81" t="s">
        <v>377</v>
      </c>
      <c r="AL3" s="82" t="s">
        <v>125</v>
      </c>
      <c r="AM3" s="82" t="s">
        <v>140</v>
      </c>
      <c r="AN3" s="81" t="s">
        <v>377</v>
      </c>
      <c r="AO3" s="82" t="s">
        <v>125</v>
      </c>
      <c r="AP3" s="82" t="s">
        <v>140</v>
      </c>
      <c r="AQ3" s="421"/>
    </row>
    <row r="4" spans="1:43" s="90" customFormat="1" ht="48" customHeight="1">
      <c r="A4" s="83" t="s">
        <v>639</v>
      </c>
      <c r="B4" s="84" t="s">
        <v>640</v>
      </c>
      <c r="C4" s="84" t="s">
        <v>641</v>
      </c>
      <c r="D4" s="84" t="s">
        <v>642</v>
      </c>
      <c r="E4" s="85">
        <v>42814</v>
      </c>
      <c r="F4" s="84" t="s">
        <v>643</v>
      </c>
      <c r="G4" s="86">
        <f>I4-H4</f>
        <v>24062.39</v>
      </c>
      <c r="H4" s="86">
        <v>2751.12</v>
      </c>
      <c r="I4" s="86">
        <v>26813.51</v>
      </c>
      <c r="J4" s="86">
        <f>L4-K4</f>
        <v>24062.39</v>
      </c>
      <c r="K4" s="86">
        <v>2751.12</v>
      </c>
      <c r="L4" s="86">
        <v>26813.51</v>
      </c>
      <c r="M4" s="86">
        <f>O4-N4</f>
        <v>24062.39</v>
      </c>
      <c r="N4" s="86">
        <v>2751.12</v>
      </c>
      <c r="O4" s="86">
        <v>26813.51</v>
      </c>
      <c r="P4" s="86">
        <f>R4-Q4</f>
        <v>24062.39</v>
      </c>
      <c r="Q4" s="86">
        <v>2751.12</v>
      </c>
      <c r="R4" s="86">
        <v>26813.51</v>
      </c>
      <c r="S4" s="86">
        <f>U4-T4</f>
        <v>24062.39</v>
      </c>
      <c r="T4" s="86">
        <v>2751.12</v>
      </c>
      <c r="U4" s="86">
        <v>26813.51</v>
      </c>
      <c r="V4" s="86">
        <f>X4-W4</f>
        <v>24062.39</v>
      </c>
      <c r="W4" s="86">
        <v>2751.12</v>
      </c>
      <c r="X4" s="86">
        <v>26813.51</v>
      </c>
      <c r="Y4" s="86">
        <f>AA4-Z4</f>
        <v>24062.39</v>
      </c>
      <c r="Z4" s="86">
        <v>2751.12</v>
      </c>
      <c r="AA4" s="86">
        <v>26813.51</v>
      </c>
      <c r="AB4" s="87">
        <f>AD4-AC4</f>
        <v>36098.75</v>
      </c>
      <c r="AC4" s="88">
        <v>3360.37</v>
      </c>
      <c r="AD4" s="88">
        <v>39459.12</v>
      </c>
      <c r="AE4" s="88">
        <v>29391</v>
      </c>
      <c r="AF4" s="88">
        <v>3360.37</v>
      </c>
      <c r="AG4" s="88">
        <f>SUM(AE4:AF4)</f>
        <v>32751.37</v>
      </c>
      <c r="AH4" s="88">
        <v>32987.35</v>
      </c>
      <c r="AI4" s="88">
        <v>3360.37</v>
      </c>
      <c r="AJ4" s="88">
        <f>SUM(AH4:AI4)</f>
        <v>36347.72</v>
      </c>
      <c r="AK4" s="88">
        <v>29391</v>
      </c>
      <c r="AL4" s="88">
        <v>3360.37</v>
      </c>
      <c r="AM4" s="88">
        <f>SUM(AK4:AL4)</f>
        <v>32751.37</v>
      </c>
      <c r="AN4" s="88">
        <v>32751.37</v>
      </c>
      <c r="AO4" s="88">
        <v>8918.69</v>
      </c>
      <c r="AP4" s="88">
        <v>41670.06</v>
      </c>
      <c r="AQ4" s="89"/>
    </row>
    <row r="5" spans="1:43" s="90" customFormat="1" ht="48" customHeight="1">
      <c r="A5" s="83" t="s">
        <v>695</v>
      </c>
      <c r="B5" s="84" t="s">
        <v>696</v>
      </c>
      <c r="C5" s="84" t="s">
        <v>641</v>
      </c>
      <c r="D5" s="84" t="s">
        <v>697</v>
      </c>
      <c r="E5" s="85">
        <v>43160</v>
      </c>
      <c r="F5" s="84" t="s">
        <v>698</v>
      </c>
      <c r="G5" s="86">
        <f>I5-H5</f>
        <v>5756.610000000001</v>
      </c>
      <c r="H5" s="86">
        <v>2409.9</v>
      </c>
      <c r="I5" s="86">
        <v>8166.51</v>
      </c>
      <c r="J5" s="86">
        <f>L5-K5</f>
        <v>5756.610000000001</v>
      </c>
      <c r="K5" s="86">
        <v>2409.9</v>
      </c>
      <c r="L5" s="86">
        <v>8166.51</v>
      </c>
      <c r="M5" s="86">
        <f>O5-N5</f>
        <v>5756.610000000001</v>
      </c>
      <c r="N5" s="86">
        <v>2409.9</v>
      </c>
      <c r="O5" s="86">
        <v>8166.51</v>
      </c>
      <c r="P5" s="86">
        <f>R5-Q5</f>
        <v>5756.610000000001</v>
      </c>
      <c r="Q5" s="86">
        <v>2409.9</v>
      </c>
      <c r="R5" s="86">
        <v>8166.51</v>
      </c>
      <c r="S5" s="86">
        <f>U5-T5</f>
        <v>5756.610000000001</v>
      </c>
      <c r="T5" s="86">
        <v>2409.9</v>
      </c>
      <c r="U5" s="86">
        <v>8166.51</v>
      </c>
      <c r="V5" s="86">
        <f>X5-W5</f>
        <v>5756.610000000001</v>
      </c>
      <c r="W5" s="86">
        <v>2409.9</v>
      </c>
      <c r="X5" s="86">
        <v>8166.51</v>
      </c>
      <c r="Y5" s="86">
        <f>AA5-Z5</f>
        <v>5756.610000000001</v>
      </c>
      <c r="Z5" s="86">
        <v>2409.9</v>
      </c>
      <c r="AA5" s="86">
        <v>8166.51</v>
      </c>
      <c r="AB5" s="87">
        <v>5830.49</v>
      </c>
      <c r="AC5" s="86">
        <v>2409.9</v>
      </c>
      <c r="AD5" s="88">
        <f>SUM(AB5:AC5)</f>
        <v>8240.39</v>
      </c>
      <c r="AE5" s="87">
        <v>5830.49</v>
      </c>
      <c r="AF5" s="86">
        <v>2409.9</v>
      </c>
      <c r="AG5" s="88">
        <f>SUM(AE5:AF5)</f>
        <v>8240.39</v>
      </c>
      <c r="AH5" s="88">
        <f>AJ5-AI5</f>
        <v>5904.49</v>
      </c>
      <c r="AI5" s="86">
        <v>2409.9</v>
      </c>
      <c r="AJ5" s="88">
        <v>8314.39</v>
      </c>
      <c r="AK5" s="88">
        <f>AM5-AL5</f>
        <v>5904.49</v>
      </c>
      <c r="AL5" s="86">
        <v>2409.9</v>
      </c>
      <c r="AM5" s="88">
        <v>8314.39</v>
      </c>
      <c r="AN5" s="88">
        <v>6723.46</v>
      </c>
      <c r="AO5" s="88">
        <v>2409.9</v>
      </c>
      <c r="AP5" s="88">
        <v>9133.36</v>
      </c>
      <c r="AQ5" s="91"/>
    </row>
    <row r="6" spans="1:43" s="90" customFormat="1" ht="39.75" customHeight="1">
      <c r="A6" s="92" t="s">
        <v>231</v>
      </c>
      <c r="B6" s="84" t="s">
        <v>127</v>
      </c>
      <c r="C6" s="84" t="s">
        <v>4</v>
      </c>
      <c r="D6" s="84" t="s">
        <v>644</v>
      </c>
      <c r="E6" s="85">
        <v>40323</v>
      </c>
      <c r="F6" s="84" t="s">
        <v>645</v>
      </c>
      <c r="G6" s="86">
        <v>2212.64</v>
      </c>
      <c r="H6" s="86">
        <v>311.61</v>
      </c>
      <c r="I6" s="86">
        <v>2524.25</v>
      </c>
      <c r="J6" s="86">
        <v>2192.74</v>
      </c>
      <c r="K6" s="86">
        <f>L6-J6</f>
        <v>311.6100000000001</v>
      </c>
      <c r="L6" s="86">
        <v>2504.35</v>
      </c>
      <c r="M6" s="86">
        <v>2192.74</v>
      </c>
      <c r="N6" s="86">
        <v>672.27</v>
      </c>
      <c r="O6" s="86">
        <f>SUM(M6:N6)</f>
        <v>2865.0099999999998</v>
      </c>
      <c r="P6" s="86">
        <v>2192.74</v>
      </c>
      <c r="Q6" s="86">
        <v>674.03</v>
      </c>
      <c r="R6" s="86">
        <f>SUM(P6:Q6)</f>
        <v>2866.7699999999995</v>
      </c>
      <c r="S6" s="86">
        <v>2192.74</v>
      </c>
      <c r="T6" s="86">
        <v>618.6</v>
      </c>
      <c r="U6" s="86">
        <f>SUM(S6:T6)</f>
        <v>2811.3399999999997</v>
      </c>
      <c r="V6" s="86">
        <v>2192.74</v>
      </c>
      <c r="W6" s="86">
        <v>618.6</v>
      </c>
      <c r="X6" s="86">
        <f>SUM(V6:W6)</f>
        <v>2811.3399999999997</v>
      </c>
      <c r="Y6" s="86">
        <v>2192.74</v>
      </c>
      <c r="Z6" s="86">
        <v>618.6</v>
      </c>
      <c r="AA6" s="86">
        <f>SUM(Y6:Z6)</f>
        <v>2811.3399999999997</v>
      </c>
      <c r="AB6" s="86">
        <v>2192.74</v>
      </c>
      <c r="AC6" s="86">
        <v>945.57</v>
      </c>
      <c r="AD6" s="86">
        <f>SUM(AB6:AC6)</f>
        <v>3138.31</v>
      </c>
      <c r="AE6" s="86">
        <v>2192.74</v>
      </c>
      <c r="AF6" s="86">
        <v>945.57</v>
      </c>
      <c r="AG6" s="86">
        <f>SUM(AE6:AF6)</f>
        <v>3138.31</v>
      </c>
      <c r="AH6" s="86">
        <v>2192.74</v>
      </c>
      <c r="AI6" s="86">
        <v>945.57</v>
      </c>
      <c r="AJ6" s="86">
        <f>SUM(AH6:AI6)</f>
        <v>3138.31</v>
      </c>
      <c r="AK6" s="86">
        <f>AM6-AL6</f>
        <v>877.2200000000001</v>
      </c>
      <c r="AL6" s="86">
        <v>681.93</v>
      </c>
      <c r="AM6" s="86">
        <v>1559.15</v>
      </c>
      <c r="AN6" s="150"/>
      <c r="AO6" s="150"/>
      <c r="AP6" s="150"/>
      <c r="AQ6" s="89" t="s">
        <v>813</v>
      </c>
    </row>
    <row r="7" spans="1:43" s="90" customFormat="1" ht="39.75" customHeight="1">
      <c r="A7" s="92" t="s">
        <v>650</v>
      </c>
      <c r="B7" s="84" t="s">
        <v>651</v>
      </c>
      <c r="C7" s="84" t="s">
        <v>652</v>
      </c>
      <c r="D7" s="84" t="s">
        <v>653</v>
      </c>
      <c r="E7" s="85">
        <v>42758</v>
      </c>
      <c r="F7" s="84" t="s">
        <v>654</v>
      </c>
      <c r="G7" s="86">
        <v>22614.51</v>
      </c>
      <c r="H7" s="86">
        <v>2512.72</v>
      </c>
      <c r="I7" s="86">
        <f>SUM(G7:H7)</f>
        <v>25127.23</v>
      </c>
      <c r="J7" s="86">
        <v>22614.51</v>
      </c>
      <c r="K7" s="86">
        <v>2512.72</v>
      </c>
      <c r="L7" s="86">
        <f>SUM(J7:K7)</f>
        <v>25127.23</v>
      </c>
      <c r="M7" s="86">
        <v>22614.51</v>
      </c>
      <c r="N7" s="86">
        <v>2512.72</v>
      </c>
      <c r="O7" s="86">
        <f>SUM(M7:N7)</f>
        <v>25127.23</v>
      </c>
      <c r="P7" s="86">
        <v>22614.51</v>
      </c>
      <c r="Q7" s="86">
        <v>2512.72</v>
      </c>
      <c r="R7" s="86">
        <f>SUM(P7:Q7)</f>
        <v>25127.23</v>
      </c>
      <c r="S7" s="86">
        <v>22614.51</v>
      </c>
      <c r="T7" s="86">
        <v>2512.72</v>
      </c>
      <c r="U7" s="86">
        <f>SUM(S7:T7)</f>
        <v>25127.23</v>
      </c>
      <c r="V7" s="86">
        <v>22614.51</v>
      </c>
      <c r="W7" s="86">
        <v>2512.72</v>
      </c>
      <c r="X7" s="86">
        <f>SUM(V7:W7)</f>
        <v>25127.23</v>
      </c>
      <c r="Y7" s="86">
        <v>22614.51</v>
      </c>
      <c r="Z7" s="86">
        <v>2512.72</v>
      </c>
      <c r="AA7" s="86">
        <f>SUM(Y7:Z7)</f>
        <v>25127.23</v>
      </c>
      <c r="AB7" s="86">
        <v>22614.51</v>
      </c>
      <c r="AC7" s="86">
        <f>AD7-AB7</f>
        <v>8844.780000000002</v>
      </c>
      <c r="AD7" s="86">
        <v>31459.29</v>
      </c>
      <c r="AE7" s="86">
        <v>22614.51</v>
      </c>
      <c r="AF7" s="86">
        <f>AG7-AE7</f>
        <v>8844.780000000002</v>
      </c>
      <c r="AG7" s="86">
        <v>31459.29</v>
      </c>
      <c r="AH7" s="86">
        <v>22614.51</v>
      </c>
      <c r="AI7" s="86">
        <f>AJ7-AH7</f>
        <v>8844.780000000002</v>
      </c>
      <c r="AJ7" s="86">
        <v>31459.29</v>
      </c>
      <c r="AK7" s="86">
        <v>22614.51</v>
      </c>
      <c r="AL7" s="86">
        <f>AM7-AK7</f>
        <v>8844.780000000002</v>
      </c>
      <c r="AM7" s="86">
        <v>31459.29</v>
      </c>
      <c r="AN7" s="88">
        <v>25127.23</v>
      </c>
      <c r="AO7" s="88">
        <v>6332.06</v>
      </c>
      <c r="AP7" s="88">
        <v>31459.29</v>
      </c>
      <c r="AQ7" s="91"/>
    </row>
    <row r="8" spans="1:43" s="90" customFormat="1" ht="39.75" customHeight="1">
      <c r="A8" s="92" t="s">
        <v>700</v>
      </c>
      <c r="B8" s="84" t="s">
        <v>315</v>
      </c>
      <c r="C8" s="84" t="s">
        <v>14</v>
      </c>
      <c r="D8" s="84" t="s">
        <v>701</v>
      </c>
      <c r="E8" s="85">
        <v>43179</v>
      </c>
      <c r="F8" s="84" t="s">
        <v>702</v>
      </c>
      <c r="G8" s="93"/>
      <c r="H8" s="93"/>
      <c r="I8" s="93"/>
      <c r="J8" s="93"/>
      <c r="K8" s="93"/>
      <c r="L8" s="93"/>
      <c r="M8" s="86">
        <f>O8-N8</f>
        <v>1365.43</v>
      </c>
      <c r="N8" s="86">
        <v>235.29</v>
      </c>
      <c r="O8" s="86">
        <v>1600.72</v>
      </c>
      <c r="P8" s="86">
        <f>R8-Q8</f>
        <v>2936.66</v>
      </c>
      <c r="Q8" s="86">
        <v>660.95</v>
      </c>
      <c r="R8" s="86">
        <v>3597.61</v>
      </c>
      <c r="S8" s="86">
        <f>U8-T8</f>
        <v>2889.8900000000003</v>
      </c>
      <c r="T8" s="86">
        <v>586.14</v>
      </c>
      <c r="U8" s="86">
        <v>3476.03</v>
      </c>
      <c r="V8" s="86">
        <f>X8-W8</f>
        <v>2806.3900000000003</v>
      </c>
      <c r="W8" s="86">
        <v>586.14</v>
      </c>
      <c r="X8" s="86">
        <v>3392.53</v>
      </c>
      <c r="Y8" s="86">
        <f>AA8-Z8</f>
        <v>2884.94</v>
      </c>
      <c r="Z8" s="86">
        <v>607.64</v>
      </c>
      <c r="AA8" s="86">
        <v>3492.58</v>
      </c>
      <c r="AB8" s="86">
        <v>2907.06</v>
      </c>
      <c r="AC8" s="86">
        <v>607.99</v>
      </c>
      <c r="AD8" s="86">
        <f>SUM(AB8:AC8)</f>
        <v>3515.05</v>
      </c>
      <c r="AE8" s="86">
        <v>2843.5</v>
      </c>
      <c r="AF8" s="86">
        <v>607.82</v>
      </c>
      <c r="AG8" s="86">
        <f>SUM(AE8:AF8)</f>
        <v>3451.32</v>
      </c>
      <c r="AH8" s="86">
        <v>2906.5</v>
      </c>
      <c r="AI8" s="86">
        <v>607.82</v>
      </c>
      <c r="AJ8" s="86">
        <f>SUM(AH8:AI8)</f>
        <v>3514.32</v>
      </c>
      <c r="AK8" s="86">
        <v>2885.5</v>
      </c>
      <c r="AL8" s="86">
        <v>607.82</v>
      </c>
      <c r="AM8" s="86">
        <f>SUM(AK8:AL8)</f>
        <v>3493.32</v>
      </c>
      <c r="AN8" s="88">
        <v>4865.2</v>
      </c>
      <c r="AO8" s="88">
        <v>1240.03</v>
      </c>
      <c r="AP8" s="88">
        <v>6105.23</v>
      </c>
      <c r="AQ8" s="91"/>
    </row>
    <row r="9" spans="1:43" s="90" customFormat="1" ht="39.75" customHeight="1">
      <c r="A9" s="92" t="s">
        <v>703</v>
      </c>
      <c r="B9" s="84" t="s">
        <v>704</v>
      </c>
      <c r="C9" s="84" t="s">
        <v>4</v>
      </c>
      <c r="D9" s="84" t="s">
        <v>705</v>
      </c>
      <c r="E9" s="85">
        <v>43101</v>
      </c>
      <c r="F9" s="84" t="s">
        <v>706</v>
      </c>
      <c r="G9" s="86">
        <f>I9-H9</f>
        <v>28693.7</v>
      </c>
      <c r="H9" s="86">
        <v>2264.7</v>
      </c>
      <c r="I9" s="86">
        <v>30958.4</v>
      </c>
      <c r="J9" s="86">
        <f>L9-K9</f>
        <v>28693.7</v>
      </c>
      <c r="K9" s="86">
        <v>2264.7</v>
      </c>
      <c r="L9" s="86">
        <v>30958.4</v>
      </c>
      <c r="M9" s="86">
        <f>O9-N9</f>
        <v>28693.7</v>
      </c>
      <c r="N9" s="86">
        <v>2264.7</v>
      </c>
      <c r="O9" s="86">
        <v>30958.4</v>
      </c>
      <c r="P9" s="86">
        <f>R9-Q9</f>
        <v>28693.7</v>
      </c>
      <c r="Q9" s="86">
        <v>2264.7</v>
      </c>
      <c r="R9" s="86">
        <v>30958.4</v>
      </c>
      <c r="S9" s="86">
        <f>U9-T9</f>
        <v>28693.7</v>
      </c>
      <c r="T9" s="86">
        <v>2264.7</v>
      </c>
      <c r="U9" s="86">
        <v>30958.4</v>
      </c>
      <c r="V9" s="86">
        <f>X9-W9</f>
        <v>28693.7</v>
      </c>
      <c r="W9" s="86">
        <v>2264.7</v>
      </c>
      <c r="X9" s="86">
        <v>30958.4</v>
      </c>
      <c r="Y9" s="86">
        <f>AA9-Z9</f>
        <v>28693.7</v>
      </c>
      <c r="Z9" s="86">
        <v>2264.7</v>
      </c>
      <c r="AA9" s="86">
        <v>30958.4</v>
      </c>
      <c r="AB9" s="86">
        <f>AD9-AC9</f>
        <v>28693.7</v>
      </c>
      <c r="AC9" s="86">
        <v>2264.7</v>
      </c>
      <c r="AD9" s="86">
        <v>30958.4</v>
      </c>
      <c r="AE9" s="86">
        <v>32087.87</v>
      </c>
      <c r="AF9" s="86">
        <f>AG9-AE9</f>
        <v>2898.0200000000004</v>
      </c>
      <c r="AG9" s="86">
        <v>34985.89</v>
      </c>
      <c r="AH9" s="86">
        <v>28867.84</v>
      </c>
      <c r="AI9" s="86">
        <f>AJ9-AH9</f>
        <v>2694.4199999999983</v>
      </c>
      <c r="AJ9" s="86">
        <v>31562.26</v>
      </c>
      <c r="AK9" s="86">
        <v>36153.14</v>
      </c>
      <c r="AL9" s="86">
        <f>AM9-AK9</f>
        <v>3277.25</v>
      </c>
      <c r="AM9" s="86">
        <v>39430.39</v>
      </c>
      <c r="AN9" s="88">
        <v>50450.38</v>
      </c>
      <c r="AO9" s="88">
        <v>5306.02</v>
      </c>
      <c r="AP9" s="88">
        <v>55756.4</v>
      </c>
      <c r="AQ9" s="89"/>
    </row>
    <row r="10" spans="1:43" s="90" customFormat="1" ht="39.75" customHeight="1">
      <c r="A10" s="92" t="s">
        <v>655</v>
      </c>
      <c r="B10" s="84" t="s">
        <v>656</v>
      </c>
      <c r="C10" s="84" t="s">
        <v>4</v>
      </c>
      <c r="D10" s="84" t="s">
        <v>657</v>
      </c>
      <c r="E10" s="85">
        <v>42740</v>
      </c>
      <c r="F10" s="84" t="s">
        <v>707</v>
      </c>
      <c r="G10" s="86">
        <f>I10-H10</f>
        <v>22560.48</v>
      </c>
      <c r="H10" s="86">
        <v>3591.56</v>
      </c>
      <c r="I10" s="86">
        <v>26152.04</v>
      </c>
      <c r="J10" s="86">
        <f>L10-K10</f>
        <v>17118.699999999997</v>
      </c>
      <c r="K10" s="86">
        <v>3591.56</v>
      </c>
      <c r="L10" s="86">
        <v>20710.26</v>
      </c>
      <c r="M10" s="86">
        <f>O10-N10</f>
        <v>17118.699999999997</v>
      </c>
      <c r="N10" s="86">
        <v>3591.56</v>
      </c>
      <c r="O10" s="86">
        <v>20710.26</v>
      </c>
      <c r="P10" s="86">
        <f>R10-Q10</f>
        <v>17118.699999999997</v>
      </c>
      <c r="Q10" s="86">
        <v>3591.56</v>
      </c>
      <c r="R10" s="86">
        <v>20710.26</v>
      </c>
      <c r="S10" s="86">
        <f>U10-T10</f>
        <v>17118.699999999997</v>
      </c>
      <c r="T10" s="86">
        <v>3591.56</v>
      </c>
      <c r="U10" s="86">
        <v>20710.26</v>
      </c>
      <c r="V10" s="86">
        <f>X10-W10</f>
        <v>25281.37</v>
      </c>
      <c r="W10" s="86">
        <v>3591.56</v>
      </c>
      <c r="X10" s="86">
        <v>28872.93</v>
      </c>
      <c r="Y10" s="86">
        <f>AA10-Z10</f>
        <v>17118.699999999997</v>
      </c>
      <c r="Z10" s="86">
        <v>3591.56</v>
      </c>
      <c r="AA10" s="86">
        <v>20710.26</v>
      </c>
      <c r="AB10" s="86">
        <f>AD10-AC10</f>
        <v>17686.16</v>
      </c>
      <c r="AC10" s="86">
        <v>3591.56</v>
      </c>
      <c r="AD10" s="86">
        <v>21277.72</v>
      </c>
      <c r="AE10" s="86">
        <v>20072.74</v>
      </c>
      <c r="AF10" s="86">
        <f>AG10-AE10</f>
        <v>4244.459999999999</v>
      </c>
      <c r="AG10" s="86">
        <v>24317.2</v>
      </c>
      <c r="AH10" s="86">
        <v>18242.66</v>
      </c>
      <c r="AI10" s="86">
        <f>AJ10-AH10</f>
        <v>3838.84</v>
      </c>
      <c r="AJ10" s="86">
        <v>22081.5</v>
      </c>
      <c r="AK10" s="86">
        <v>27529.29</v>
      </c>
      <c r="AL10" s="86">
        <f>AM10-AK10</f>
        <v>7677.68</v>
      </c>
      <c r="AM10" s="86">
        <v>35206.97</v>
      </c>
      <c r="AN10" s="88">
        <v>24059.09</v>
      </c>
      <c r="AO10" s="88">
        <v>3838.84</v>
      </c>
      <c r="AP10" s="88">
        <v>27897.93</v>
      </c>
      <c r="AQ10" s="91"/>
    </row>
    <row r="11" spans="1:43" s="90" customFormat="1" ht="39.75" customHeight="1">
      <c r="A11" s="92" t="s">
        <v>260</v>
      </c>
      <c r="B11" s="84" t="s">
        <v>658</v>
      </c>
      <c r="C11" s="84" t="s">
        <v>14</v>
      </c>
      <c r="D11" s="84" t="s">
        <v>659</v>
      </c>
      <c r="E11" s="85">
        <v>75179</v>
      </c>
      <c r="F11" s="84" t="s">
        <v>708</v>
      </c>
      <c r="G11" s="87" t="s">
        <v>141</v>
      </c>
      <c r="H11" s="87" t="s">
        <v>141</v>
      </c>
      <c r="I11" s="87" t="s">
        <v>141</v>
      </c>
      <c r="J11" s="86">
        <v>4367.74</v>
      </c>
      <c r="K11" s="87" t="s">
        <v>141</v>
      </c>
      <c r="L11" s="86">
        <v>4367.74</v>
      </c>
      <c r="M11" s="86">
        <v>1724.11</v>
      </c>
      <c r="N11" s="87" t="s">
        <v>141</v>
      </c>
      <c r="O11" s="86">
        <v>1724.11</v>
      </c>
      <c r="P11" s="86">
        <v>1724.11</v>
      </c>
      <c r="Q11" s="87" t="s">
        <v>141</v>
      </c>
      <c r="R11" s="86">
        <v>1724.11</v>
      </c>
      <c r="S11" s="86">
        <v>1990.24</v>
      </c>
      <c r="T11" s="87" t="s">
        <v>141</v>
      </c>
      <c r="U11" s="86">
        <v>1990.24</v>
      </c>
      <c r="V11" s="86">
        <v>4732.05</v>
      </c>
      <c r="W11" s="87" t="s">
        <v>141</v>
      </c>
      <c r="X11" s="86">
        <v>4732.05</v>
      </c>
      <c r="Y11" s="86">
        <v>2450</v>
      </c>
      <c r="Z11" s="87" t="s">
        <v>141</v>
      </c>
      <c r="AA11" s="86">
        <v>2450</v>
      </c>
      <c r="AB11" s="86">
        <v>2450</v>
      </c>
      <c r="AC11" s="87" t="s">
        <v>141</v>
      </c>
      <c r="AD11" s="86">
        <v>2450</v>
      </c>
      <c r="AE11" s="86">
        <v>3376.12</v>
      </c>
      <c r="AF11" s="87" t="s">
        <v>141</v>
      </c>
      <c r="AG11" s="86">
        <v>3376.12</v>
      </c>
      <c r="AH11" s="86">
        <v>2332.59</v>
      </c>
      <c r="AI11" s="87" t="s">
        <v>141</v>
      </c>
      <c r="AJ11" s="86">
        <v>2332.59</v>
      </c>
      <c r="AK11" s="86">
        <v>2332.59</v>
      </c>
      <c r="AL11" s="87" t="s">
        <v>141</v>
      </c>
      <c r="AM11" s="86">
        <v>2332.59</v>
      </c>
      <c r="AN11" s="88">
        <v>4542.41</v>
      </c>
      <c r="AO11" s="88" t="s">
        <v>141</v>
      </c>
      <c r="AP11" s="88">
        <v>4542.41</v>
      </c>
      <c r="AQ11" s="89"/>
    </row>
    <row r="12" spans="1:43" s="90" customFormat="1" ht="39.75" customHeight="1">
      <c r="A12" s="92" t="s">
        <v>873</v>
      </c>
      <c r="B12" s="84" t="s">
        <v>824</v>
      </c>
      <c r="C12" s="84" t="s">
        <v>845</v>
      </c>
      <c r="D12" s="84" t="s">
        <v>874</v>
      </c>
      <c r="E12" s="85">
        <v>43344</v>
      </c>
      <c r="F12" s="84" t="s">
        <v>875</v>
      </c>
      <c r="G12" s="101"/>
      <c r="H12" s="101"/>
      <c r="I12" s="101"/>
      <c r="J12" s="93"/>
      <c r="K12" s="101"/>
      <c r="L12" s="93"/>
      <c r="M12" s="93"/>
      <c r="N12" s="101"/>
      <c r="O12" s="93"/>
      <c r="P12" s="93"/>
      <c r="Q12" s="101"/>
      <c r="R12" s="93"/>
      <c r="S12" s="93"/>
      <c r="T12" s="101"/>
      <c r="U12" s="93"/>
      <c r="V12" s="93"/>
      <c r="W12" s="101"/>
      <c r="X12" s="93"/>
      <c r="Y12" s="93"/>
      <c r="Z12" s="101"/>
      <c r="AA12" s="93"/>
      <c r="AB12" s="93"/>
      <c r="AC12" s="101"/>
      <c r="AD12" s="93"/>
      <c r="AE12" s="86">
        <f>AG12-AF12</f>
        <v>2309.58</v>
      </c>
      <c r="AF12" s="87">
        <v>548.65</v>
      </c>
      <c r="AG12" s="86">
        <v>2858.23</v>
      </c>
      <c r="AH12" s="86">
        <f>AJ12-AI12</f>
        <v>2343.96</v>
      </c>
      <c r="AI12" s="87">
        <v>548.67</v>
      </c>
      <c r="AJ12" s="164">
        <v>2892.63</v>
      </c>
      <c r="AK12" s="86">
        <f>AM12-AL12</f>
        <v>2326.7599999999998</v>
      </c>
      <c r="AL12" s="87">
        <v>548.67</v>
      </c>
      <c r="AM12" s="86">
        <v>2875.43</v>
      </c>
      <c r="AN12" s="88">
        <f>AK12</f>
        <v>2326.7599999999998</v>
      </c>
      <c r="AO12" s="88">
        <v>548.67</v>
      </c>
      <c r="AP12" s="88">
        <f>AM12</f>
        <v>2875.43</v>
      </c>
      <c r="AQ12" s="89"/>
    </row>
    <row r="13" spans="1:43" s="94" customFormat="1" ht="39.75" customHeight="1">
      <c r="A13" s="92" t="s">
        <v>275</v>
      </c>
      <c r="B13" s="84" t="s">
        <v>276</v>
      </c>
      <c r="C13" s="84" t="s">
        <v>14</v>
      </c>
      <c r="D13" s="84" t="s">
        <v>277</v>
      </c>
      <c r="E13" s="85">
        <v>41689</v>
      </c>
      <c r="F13" s="84" t="s">
        <v>278</v>
      </c>
      <c r="G13" s="86">
        <f>I13-H13</f>
        <v>2150.11</v>
      </c>
      <c r="H13" s="86">
        <v>568.29</v>
      </c>
      <c r="I13" s="86">
        <v>2718.4</v>
      </c>
      <c r="J13" s="86">
        <f>L13-K13</f>
        <v>3279.07</v>
      </c>
      <c r="K13" s="86">
        <v>568.29</v>
      </c>
      <c r="L13" s="86">
        <v>3847.36</v>
      </c>
      <c r="M13" s="86">
        <f>O13-N13</f>
        <v>2404.56</v>
      </c>
      <c r="N13" s="86">
        <v>568.29</v>
      </c>
      <c r="O13" s="86">
        <v>2972.85</v>
      </c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1"/>
      <c r="AA13" s="101"/>
      <c r="AB13" s="101"/>
      <c r="AC13" s="101"/>
      <c r="AD13" s="101"/>
      <c r="AE13" s="101"/>
      <c r="AF13" s="101"/>
      <c r="AG13" s="101"/>
      <c r="AH13" s="101"/>
      <c r="AI13" s="101"/>
      <c r="AJ13" s="101"/>
      <c r="AK13" s="101"/>
      <c r="AL13" s="101"/>
      <c r="AM13" s="101"/>
      <c r="AN13" s="150"/>
      <c r="AO13" s="150"/>
      <c r="AP13" s="150"/>
      <c r="AQ13" s="89" t="s">
        <v>709</v>
      </c>
    </row>
    <row r="14" spans="1:43" s="94" customFormat="1" ht="39.75" customHeight="1">
      <c r="A14" s="92" t="s">
        <v>464</v>
      </c>
      <c r="B14" s="84" t="s">
        <v>276</v>
      </c>
      <c r="C14" s="84" t="s">
        <v>6</v>
      </c>
      <c r="D14" s="84" t="s">
        <v>465</v>
      </c>
      <c r="E14" s="85">
        <v>42457</v>
      </c>
      <c r="F14" s="86" t="s">
        <v>466</v>
      </c>
      <c r="G14" s="86">
        <f>I14-H14</f>
        <v>3612.6600000000003</v>
      </c>
      <c r="H14" s="86">
        <v>564.85</v>
      </c>
      <c r="I14" s="86">
        <v>4177.51</v>
      </c>
      <c r="J14" s="86">
        <f>L14-K14</f>
        <v>2697.86</v>
      </c>
      <c r="K14" s="86">
        <v>576.54</v>
      </c>
      <c r="L14" s="86">
        <v>3274.4</v>
      </c>
      <c r="M14" s="86">
        <f>O14-N14</f>
        <v>2674.77</v>
      </c>
      <c r="N14" s="86">
        <v>576.54</v>
      </c>
      <c r="O14" s="86">
        <v>3251.31</v>
      </c>
      <c r="P14" s="86">
        <f>R14-Q14</f>
        <v>2681.9700000000003</v>
      </c>
      <c r="Q14" s="86">
        <v>576.54</v>
      </c>
      <c r="R14" s="86">
        <v>3258.51</v>
      </c>
      <c r="S14" s="86">
        <f>U14-T14</f>
        <v>2674.77</v>
      </c>
      <c r="T14" s="86">
        <v>576.54</v>
      </c>
      <c r="U14" s="86">
        <v>3251.31</v>
      </c>
      <c r="V14" s="86">
        <f>X14-W14</f>
        <v>2609.67</v>
      </c>
      <c r="W14" s="86">
        <v>691.44</v>
      </c>
      <c r="X14" s="86">
        <v>3301.11</v>
      </c>
      <c r="Y14" s="86">
        <f>AA14-Z14</f>
        <v>2445.7200000000003</v>
      </c>
      <c r="Z14" s="86">
        <v>678.78</v>
      </c>
      <c r="AA14" s="86">
        <v>3124.5</v>
      </c>
      <c r="AB14" s="86">
        <f>AD14-AC14</f>
        <v>2132.0600000000004</v>
      </c>
      <c r="AC14" s="86">
        <v>678.8</v>
      </c>
      <c r="AD14" s="87">
        <v>2810.86</v>
      </c>
      <c r="AE14" s="87">
        <f>AG14-AF14</f>
        <v>2492.3599999999997</v>
      </c>
      <c r="AF14" s="87">
        <v>678.8</v>
      </c>
      <c r="AG14" s="87">
        <v>3171.16</v>
      </c>
      <c r="AH14" s="87">
        <f>AJ14-AI14</f>
        <v>2593.77</v>
      </c>
      <c r="AI14" s="87">
        <v>704.09</v>
      </c>
      <c r="AJ14" s="87">
        <v>3297.86</v>
      </c>
      <c r="AK14" s="87">
        <f>AM14-AL14</f>
        <v>2593.92</v>
      </c>
      <c r="AL14" s="87">
        <v>704.04</v>
      </c>
      <c r="AM14" s="87">
        <v>3297.96</v>
      </c>
      <c r="AN14" s="88">
        <v>4208.54</v>
      </c>
      <c r="AO14" s="88">
        <v>1408.18</v>
      </c>
      <c r="AP14" s="88">
        <v>5616.72</v>
      </c>
      <c r="AQ14" s="89"/>
    </row>
    <row r="15" spans="1:43" s="94" customFormat="1" ht="39.75" customHeight="1">
      <c r="A15" s="92" t="s">
        <v>710</v>
      </c>
      <c r="B15" s="84" t="s">
        <v>672</v>
      </c>
      <c r="C15" s="84" t="s">
        <v>652</v>
      </c>
      <c r="D15" s="84" t="s">
        <v>711</v>
      </c>
      <c r="E15" s="85">
        <v>42797</v>
      </c>
      <c r="F15" s="84" t="s">
        <v>712</v>
      </c>
      <c r="G15" s="86">
        <v>5508.58</v>
      </c>
      <c r="H15" s="86">
        <v>613.16</v>
      </c>
      <c r="I15" s="86">
        <f>SUM(G15:H15)</f>
        <v>6121.74</v>
      </c>
      <c r="J15" s="86">
        <v>5508.58</v>
      </c>
      <c r="K15" s="86">
        <v>613.16</v>
      </c>
      <c r="L15" s="86">
        <f>SUM(J15:K15)</f>
        <v>6121.74</v>
      </c>
      <c r="M15" s="86">
        <v>5508.58</v>
      </c>
      <c r="N15" s="86">
        <v>613.16</v>
      </c>
      <c r="O15" s="86">
        <f>SUM(M15:N15)</f>
        <v>6121.74</v>
      </c>
      <c r="P15" s="86">
        <v>5508.58</v>
      </c>
      <c r="Q15" s="86">
        <v>613.16</v>
      </c>
      <c r="R15" s="86">
        <f>SUM(P15:Q15)</f>
        <v>6121.74</v>
      </c>
      <c r="S15" s="86">
        <v>5508.58</v>
      </c>
      <c r="T15" s="86">
        <v>613.16</v>
      </c>
      <c r="U15" s="86">
        <f>SUM(S15:T15)</f>
        <v>6121.74</v>
      </c>
      <c r="V15" s="86">
        <v>5508.58</v>
      </c>
      <c r="W15" s="86">
        <v>613.16</v>
      </c>
      <c r="X15" s="86">
        <f>SUM(V15:W15)</f>
        <v>6121.74</v>
      </c>
      <c r="Y15" s="86">
        <v>5508.58</v>
      </c>
      <c r="Z15" s="86">
        <v>613.16</v>
      </c>
      <c r="AA15" s="86">
        <f>SUM(Y15:Z15)</f>
        <v>6121.74</v>
      </c>
      <c r="AB15" s="86">
        <v>5509.58</v>
      </c>
      <c r="AC15" s="86">
        <f>AD15-AB15</f>
        <v>2154.84</v>
      </c>
      <c r="AD15" s="86">
        <v>7664.42</v>
      </c>
      <c r="AE15" s="86">
        <v>5509.58</v>
      </c>
      <c r="AF15" s="86">
        <f>AG15-AE15</f>
        <v>2154.84</v>
      </c>
      <c r="AG15" s="86">
        <v>7664.42</v>
      </c>
      <c r="AH15" s="86">
        <v>5509.58</v>
      </c>
      <c r="AI15" s="86">
        <f>AJ15-AH15</f>
        <v>2154.84</v>
      </c>
      <c r="AJ15" s="86">
        <v>7664.42</v>
      </c>
      <c r="AK15" s="86">
        <v>5509.58</v>
      </c>
      <c r="AL15" s="86">
        <f>AM15-AK15</f>
        <v>2154.84</v>
      </c>
      <c r="AM15" s="86">
        <v>7664.42</v>
      </c>
      <c r="AN15" s="88">
        <v>6121.74</v>
      </c>
      <c r="AO15" s="88">
        <v>1542.68</v>
      </c>
      <c r="AP15" s="88">
        <v>7664.42</v>
      </c>
      <c r="AQ15" s="89"/>
    </row>
    <row r="16" spans="1:43" s="96" customFormat="1" ht="39.75" customHeight="1">
      <c r="A16" s="92" t="s">
        <v>713</v>
      </c>
      <c r="B16" s="84" t="s">
        <v>656</v>
      </c>
      <c r="C16" s="84" t="s">
        <v>4</v>
      </c>
      <c r="D16" s="84" t="s">
        <v>714</v>
      </c>
      <c r="E16" s="85">
        <v>42964</v>
      </c>
      <c r="F16" s="84" t="s">
        <v>715</v>
      </c>
      <c r="G16" s="86">
        <f>I16-H16</f>
        <v>10255.25</v>
      </c>
      <c r="H16" s="86">
        <v>1576.94</v>
      </c>
      <c r="I16" s="86">
        <v>11832.19</v>
      </c>
      <c r="J16" s="86">
        <f>L16-K16</f>
        <v>13450.47</v>
      </c>
      <c r="K16" s="86">
        <v>1576.94</v>
      </c>
      <c r="L16" s="86">
        <v>15027.41</v>
      </c>
      <c r="M16" s="86">
        <f>O16-N16</f>
        <v>10255.25</v>
      </c>
      <c r="N16" s="86">
        <v>1576.94</v>
      </c>
      <c r="O16" s="95">
        <v>11832.19</v>
      </c>
      <c r="P16" s="86">
        <f>R16-Q16</f>
        <v>10255.25</v>
      </c>
      <c r="Q16" s="86">
        <v>1576.94</v>
      </c>
      <c r="R16" s="95">
        <v>11832.19</v>
      </c>
      <c r="S16" s="86">
        <f>U16-T16</f>
        <v>10255.25</v>
      </c>
      <c r="T16" s="86">
        <v>1576.94</v>
      </c>
      <c r="U16" s="95">
        <v>11832.19</v>
      </c>
      <c r="V16" s="86">
        <f>X16-W16</f>
        <v>15048.08</v>
      </c>
      <c r="W16" s="86">
        <v>1576.94</v>
      </c>
      <c r="X16" s="86">
        <v>16625.02</v>
      </c>
      <c r="Y16" s="86">
        <f>AA16-Z16</f>
        <v>10255.25</v>
      </c>
      <c r="Z16" s="86">
        <v>1576.94</v>
      </c>
      <c r="AA16" s="86">
        <v>11832.19</v>
      </c>
      <c r="AB16" s="86">
        <f>AD16-AC16</f>
        <v>10271.8</v>
      </c>
      <c r="AC16" s="86">
        <v>1576.94</v>
      </c>
      <c r="AD16" s="86">
        <v>11848.74</v>
      </c>
      <c r="AE16" s="86">
        <v>10270.5</v>
      </c>
      <c r="AF16" s="86">
        <f>AG16-AE16</f>
        <v>1578.2399999999998</v>
      </c>
      <c r="AG16" s="86">
        <v>11848.74</v>
      </c>
      <c r="AH16" s="86">
        <v>10270.5</v>
      </c>
      <c r="AI16" s="86">
        <f>AJ16-AH16</f>
        <v>1578.2399999999998</v>
      </c>
      <c r="AJ16" s="86">
        <v>11848.74</v>
      </c>
      <c r="AK16" s="86">
        <v>15078.59</v>
      </c>
      <c r="AL16" s="86">
        <f>AM16-AK16</f>
        <v>3156.470000000001</v>
      </c>
      <c r="AM16" s="86">
        <v>18235.06</v>
      </c>
      <c r="AN16" s="88">
        <v>10270.5</v>
      </c>
      <c r="AO16" s="88">
        <v>1578.24</v>
      </c>
      <c r="AP16" s="88">
        <v>11848.74</v>
      </c>
      <c r="AQ16" s="91"/>
    </row>
    <row r="17" spans="1:43" s="94" customFormat="1" ht="39.75" customHeight="1">
      <c r="A17" s="92" t="s">
        <v>347</v>
      </c>
      <c r="B17" s="84" t="s">
        <v>348</v>
      </c>
      <c r="C17" s="84" t="s">
        <v>14</v>
      </c>
      <c r="D17" s="84" t="s">
        <v>661</v>
      </c>
      <c r="E17" s="85">
        <v>42005</v>
      </c>
      <c r="F17" s="84" t="s">
        <v>716</v>
      </c>
      <c r="G17" s="87">
        <f>I17-H17</f>
        <v>7915.51</v>
      </c>
      <c r="H17" s="87">
        <v>1218.67</v>
      </c>
      <c r="I17" s="87">
        <v>9134.18</v>
      </c>
      <c r="J17" s="87">
        <f>L17-K17</f>
        <v>6295.37</v>
      </c>
      <c r="K17" s="87">
        <v>1218.67</v>
      </c>
      <c r="L17" s="87">
        <v>7514.04</v>
      </c>
      <c r="M17" s="87">
        <f>O17-N17</f>
        <v>6092.87</v>
      </c>
      <c r="N17" s="87">
        <v>1218.67</v>
      </c>
      <c r="O17" s="87">
        <v>7311.54</v>
      </c>
      <c r="P17" s="87">
        <f>R17-Q17</f>
        <v>6092.87</v>
      </c>
      <c r="Q17" s="87">
        <v>1218.67</v>
      </c>
      <c r="R17" s="87">
        <v>7311.54</v>
      </c>
      <c r="S17" s="87">
        <f>U17-T17</f>
        <v>6600.19</v>
      </c>
      <c r="T17" s="87">
        <v>1218.67</v>
      </c>
      <c r="U17" s="87">
        <v>7818.86</v>
      </c>
      <c r="V17" s="87">
        <f>X17-W17</f>
        <v>6600.19</v>
      </c>
      <c r="W17" s="87">
        <v>1218.67</v>
      </c>
      <c r="X17" s="87">
        <v>7818.86</v>
      </c>
      <c r="Y17" s="87">
        <f>AA17-Z17</f>
        <v>6600.19</v>
      </c>
      <c r="Z17" s="87">
        <v>1218.67</v>
      </c>
      <c r="AA17" s="87">
        <v>7818.86</v>
      </c>
      <c r="AB17" s="87">
        <f>AD17-AC17</f>
        <v>6600.19</v>
      </c>
      <c r="AC17" s="87">
        <v>1218.67</v>
      </c>
      <c r="AD17" s="87">
        <v>7818.86</v>
      </c>
      <c r="AE17" s="87">
        <f>AG17-AF17</f>
        <v>6600.19</v>
      </c>
      <c r="AF17" s="87">
        <v>1218.67</v>
      </c>
      <c r="AG17" s="87">
        <v>7818.86</v>
      </c>
      <c r="AH17" s="87">
        <f>AJ17-AI17</f>
        <v>6600.19</v>
      </c>
      <c r="AI17" s="87">
        <v>1218.67</v>
      </c>
      <c r="AJ17" s="87">
        <v>7818.86</v>
      </c>
      <c r="AK17" s="87">
        <f>AM17-AL17</f>
        <v>6600.19</v>
      </c>
      <c r="AL17" s="87">
        <v>1218.67</v>
      </c>
      <c r="AM17" s="87">
        <v>7818.86</v>
      </c>
      <c r="AN17" s="88">
        <f>AP17-AO17</f>
        <v>13200.41</v>
      </c>
      <c r="AO17" s="88">
        <v>2437.34</v>
      </c>
      <c r="AP17" s="88">
        <v>15637.75</v>
      </c>
      <c r="AQ17" s="89"/>
    </row>
    <row r="18" spans="1:43" s="94" customFormat="1" ht="39.75" customHeight="1">
      <c r="A18" s="92" t="s">
        <v>717</v>
      </c>
      <c r="B18" s="84" t="s">
        <v>315</v>
      </c>
      <c r="C18" s="84" t="s">
        <v>14</v>
      </c>
      <c r="D18" s="97" t="s">
        <v>718</v>
      </c>
      <c r="E18" s="85">
        <v>42795</v>
      </c>
      <c r="F18" s="97" t="s">
        <v>719</v>
      </c>
      <c r="G18" s="86">
        <v>5109.37</v>
      </c>
      <c r="H18" s="86">
        <v>1614.56</v>
      </c>
      <c r="I18" s="86">
        <f>SUM(G18:H18)</f>
        <v>6723.93</v>
      </c>
      <c r="J18" s="86">
        <v>5534.37</v>
      </c>
      <c r="K18" s="86">
        <v>1614.56</v>
      </c>
      <c r="L18" s="86">
        <f>J18+K18</f>
        <v>7148.93</v>
      </c>
      <c r="M18" s="98">
        <v>6822.45</v>
      </c>
      <c r="N18" s="87">
        <v>1619.28</v>
      </c>
      <c r="O18" s="87">
        <f>N18+M18</f>
        <v>8441.73</v>
      </c>
      <c r="P18" s="98">
        <v>5703.04</v>
      </c>
      <c r="Q18" s="87">
        <v>1667.86</v>
      </c>
      <c r="R18" s="87">
        <f>Q18+P18</f>
        <v>7370.9</v>
      </c>
      <c r="S18" s="98">
        <v>5853.07</v>
      </c>
      <c r="T18" s="87">
        <v>1667.86</v>
      </c>
      <c r="U18" s="87">
        <f>T18+S18</f>
        <v>7520.929999999999</v>
      </c>
      <c r="V18" s="87">
        <v>5878.04</v>
      </c>
      <c r="W18" s="87">
        <v>1667.86</v>
      </c>
      <c r="X18" s="87">
        <f>W18+V18</f>
        <v>7545.9</v>
      </c>
      <c r="Y18" s="87">
        <v>5864.55</v>
      </c>
      <c r="Z18" s="87">
        <v>1695.19</v>
      </c>
      <c r="AA18" s="87">
        <f>Z18+Y18</f>
        <v>7559.74</v>
      </c>
      <c r="AB18" s="87">
        <v>6081.93</v>
      </c>
      <c r="AC18" s="87">
        <v>1763.89</v>
      </c>
      <c r="AD18" s="87">
        <f>AB18+AC18</f>
        <v>7845.820000000001</v>
      </c>
      <c r="AE18" s="87">
        <v>5973.24</v>
      </c>
      <c r="AF18" s="87">
        <v>1729.54</v>
      </c>
      <c r="AG18" s="87">
        <f>AF18+AE18</f>
        <v>7702.78</v>
      </c>
      <c r="AH18" s="87">
        <v>5973.24</v>
      </c>
      <c r="AI18" s="87">
        <v>1729.54</v>
      </c>
      <c r="AJ18" s="87">
        <f>AI18+AH18</f>
        <v>7702.78</v>
      </c>
      <c r="AK18" s="87">
        <v>5973.24</v>
      </c>
      <c r="AL18" s="87">
        <v>1729.54</v>
      </c>
      <c r="AM18" s="87">
        <f>AL18+AK18</f>
        <v>7702.78</v>
      </c>
      <c r="AN18" s="88">
        <v>11446.48</v>
      </c>
      <c r="AO18" s="88">
        <v>3459.08</v>
      </c>
      <c r="AP18" s="88">
        <f>AN18+AO18</f>
        <v>14905.56</v>
      </c>
      <c r="AQ18" s="91"/>
    </row>
    <row r="19" spans="1:56" s="94" customFormat="1" ht="39.75" customHeight="1">
      <c r="A19" s="92" t="s">
        <v>720</v>
      </c>
      <c r="B19" s="84" t="s">
        <v>704</v>
      </c>
      <c r="C19" s="84" t="s">
        <v>4</v>
      </c>
      <c r="D19" s="97" t="s">
        <v>721</v>
      </c>
      <c r="E19" s="85">
        <v>43101</v>
      </c>
      <c r="F19" s="97" t="s">
        <v>722</v>
      </c>
      <c r="G19" s="86">
        <f>I19-H19</f>
        <v>19276.9</v>
      </c>
      <c r="H19" s="86">
        <v>1511.35</v>
      </c>
      <c r="I19" s="86">
        <v>20788.25</v>
      </c>
      <c r="J19" s="86">
        <f>L19-K19</f>
        <v>40091.32</v>
      </c>
      <c r="K19" s="86">
        <v>3176.51</v>
      </c>
      <c r="L19" s="86">
        <v>43267.83</v>
      </c>
      <c r="M19" s="98">
        <f>O19-N19</f>
        <v>31374.300000000003</v>
      </c>
      <c r="N19" s="87">
        <v>2479.14</v>
      </c>
      <c r="O19" s="87">
        <v>33853.44</v>
      </c>
      <c r="P19" s="87">
        <f>R19-Q19</f>
        <v>29684.11</v>
      </c>
      <c r="Q19" s="87">
        <v>2343.93</v>
      </c>
      <c r="R19" s="87">
        <v>32028.04</v>
      </c>
      <c r="S19" s="87">
        <f>U19-T19</f>
        <v>33807.22</v>
      </c>
      <c r="T19" s="87">
        <v>2673.78</v>
      </c>
      <c r="U19" s="87">
        <v>36481</v>
      </c>
      <c r="V19" s="87">
        <f>X19-W19</f>
        <v>29333.020000000004</v>
      </c>
      <c r="W19" s="87">
        <v>3777.49</v>
      </c>
      <c r="X19" s="87">
        <v>33110.51</v>
      </c>
      <c r="Y19" s="87">
        <v>35437.67</v>
      </c>
      <c r="Z19" s="87">
        <f>AA19-Y19</f>
        <v>3220.010000000002</v>
      </c>
      <c r="AA19" s="87">
        <v>38657.68</v>
      </c>
      <c r="AB19" s="87">
        <v>29299.11</v>
      </c>
      <c r="AC19" s="87">
        <f>AD19-AB19</f>
        <v>2728.9300000000003</v>
      </c>
      <c r="AD19" s="87">
        <v>32028.04</v>
      </c>
      <c r="AE19" s="87">
        <v>28373.01</v>
      </c>
      <c r="AF19" s="87">
        <f>AG19-AE19</f>
        <v>2652.6800000000003</v>
      </c>
      <c r="AG19" s="87">
        <v>31025.69</v>
      </c>
      <c r="AH19" s="87">
        <v>31653.86</v>
      </c>
      <c r="AI19" s="87">
        <f>AJ19-AH19</f>
        <v>2917.300000000003</v>
      </c>
      <c r="AJ19" s="87">
        <v>34571.16</v>
      </c>
      <c r="AK19" s="87">
        <v>32054.91</v>
      </c>
      <c r="AL19" s="87">
        <f>AM19-AK19</f>
        <v>2949.390000000003</v>
      </c>
      <c r="AM19" s="87">
        <v>35004.3</v>
      </c>
      <c r="AN19" s="88">
        <v>57658.47</v>
      </c>
      <c r="AO19" s="88">
        <v>5382.68</v>
      </c>
      <c r="AP19" s="88">
        <v>63041.15</v>
      </c>
      <c r="AQ19" s="89"/>
      <c r="AR19" s="96"/>
      <c r="AS19" s="96"/>
      <c r="AT19" s="96"/>
      <c r="AU19" s="96"/>
      <c r="AV19" s="96"/>
      <c r="AW19" s="96"/>
      <c r="AX19" s="96"/>
      <c r="AY19" s="96"/>
      <c r="AZ19" s="96"/>
      <c r="BA19" s="96"/>
      <c r="BB19" s="96"/>
      <c r="BC19" s="96"/>
      <c r="BD19" s="96"/>
    </row>
    <row r="20" spans="1:47" s="94" customFormat="1" ht="39.75" customHeight="1">
      <c r="A20" s="92" t="s">
        <v>723</v>
      </c>
      <c r="B20" s="84" t="s">
        <v>724</v>
      </c>
      <c r="C20" s="84" t="s">
        <v>725</v>
      </c>
      <c r="D20" s="97" t="s">
        <v>726</v>
      </c>
      <c r="E20" s="85">
        <v>43265</v>
      </c>
      <c r="F20" s="97" t="s">
        <v>727</v>
      </c>
      <c r="G20" s="93"/>
      <c r="H20" s="93"/>
      <c r="I20" s="99"/>
      <c r="J20" s="93"/>
      <c r="K20" s="93"/>
      <c r="L20" s="99"/>
      <c r="M20" s="100"/>
      <c r="N20" s="101"/>
      <c r="O20" s="101"/>
      <c r="P20" s="101"/>
      <c r="Q20" s="101"/>
      <c r="R20" s="101"/>
      <c r="S20" s="101"/>
      <c r="T20" s="101"/>
      <c r="U20" s="101"/>
      <c r="V20" s="98">
        <f>X20-W20</f>
        <v>13645.33</v>
      </c>
      <c r="W20" s="87">
        <v>3287.06</v>
      </c>
      <c r="X20" s="86">
        <v>16932.39</v>
      </c>
      <c r="Y20" s="87">
        <f>AA20-Z20</f>
        <v>29586.35</v>
      </c>
      <c r="Z20" s="87">
        <v>5494.65</v>
      </c>
      <c r="AA20" s="86">
        <v>35081</v>
      </c>
      <c r="AB20" s="87">
        <f>AD20-AC20</f>
        <v>30316.059999999998</v>
      </c>
      <c r="AC20" s="87">
        <v>5494.65</v>
      </c>
      <c r="AD20" s="87">
        <v>35810.71</v>
      </c>
      <c r="AE20" s="87">
        <f>AG20-AF20</f>
        <v>25823.91</v>
      </c>
      <c r="AF20" s="87">
        <v>4941.2</v>
      </c>
      <c r="AG20" s="95">
        <v>30765.11</v>
      </c>
      <c r="AH20" s="87">
        <f>AJ20-AI20</f>
        <v>25726.39</v>
      </c>
      <c r="AI20" s="87">
        <v>4853.46</v>
      </c>
      <c r="AJ20" s="87">
        <v>30579.85</v>
      </c>
      <c r="AK20" s="87">
        <f>AM20-AL20</f>
        <v>3432.02</v>
      </c>
      <c r="AL20" s="87">
        <v>647.13</v>
      </c>
      <c r="AM20" s="87">
        <v>4079.15</v>
      </c>
      <c r="AN20" s="150"/>
      <c r="AO20" s="150"/>
      <c r="AP20" s="150"/>
      <c r="AQ20" s="89" t="s">
        <v>728</v>
      </c>
      <c r="AR20" s="96"/>
      <c r="AS20" s="96"/>
      <c r="AT20" s="96"/>
      <c r="AU20" s="96"/>
    </row>
    <row r="21" spans="1:43" s="96" customFormat="1" ht="39.75" customHeight="1">
      <c r="A21" s="92" t="s">
        <v>96</v>
      </c>
      <c r="B21" s="84" t="s">
        <v>62</v>
      </c>
      <c r="C21" s="84" t="s">
        <v>35</v>
      </c>
      <c r="D21" s="84" t="s">
        <v>664</v>
      </c>
      <c r="E21" s="85">
        <v>41442</v>
      </c>
      <c r="F21" s="84" t="s">
        <v>729</v>
      </c>
      <c r="G21" s="87">
        <f>I21-H21</f>
        <v>18137.230000000003</v>
      </c>
      <c r="H21" s="87">
        <v>6363.6</v>
      </c>
      <c r="I21" s="87">
        <v>24500.83</v>
      </c>
      <c r="J21" s="87">
        <f>L21-K21</f>
        <v>18137.230000000003</v>
      </c>
      <c r="K21" s="87">
        <v>6358.74</v>
      </c>
      <c r="L21" s="87">
        <v>24495.97</v>
      </c>
      <c r="M21" s="86">
        <f>O21-N21</f>
        <v>18137.23</v>
      </c>
      <c r="N21" s="86">
        <v>6360.88</v>
      </c>
      <c r="O21" s="86">
        <v>24498.11</v>
      </c>
      <c r="P21" s="87">
        <f>R21-Q21</f>
        <v>18137.230000000003</v>
      </c>
      <c r="Q21" s="87">
        <v>6434.83</v>
      </c>
      <c r="R21" s="87">
        <v>24572.06</v>
      </c>
      <c r="S21" s="87">
        <f>U21-T21</f>
        <v>18571</v>
      </c>
      <c r="T21" s="87">
        <v>6636.54</v>
      </c>
      <c r="U21" s="87">
        <v>25207.54</v>
      </c>
      <c r="V21" s="87">
        <f>X21-W21</f>
        <v>18589.48</v>
      </c>
      <c r="W21" s="87">
        <v>6657.22</v>
      </c>
      <c r="X21" s="87">
        <v>25246.7</v>
      </c>
      <c r="Y21" s="87">
        <f>AA21-Z21</f>
        <v>18952.53</v>
      </c>
      <c r="Z21" s="87">
        <v>6664.57</v>
      </c>
      <c r="AA21" s="87">
        <v>25617.1</v>
      </c>
      <c r="AB21" s="87">
        <f>AD21-AC21</f>
        <v>18952.53</v>
      </c>
      <c r="AC21" s="87">
        <v>6621.81</v>
      </c>
      <c r="AD21" s="87">
        <v>25574.34</v>
      </c>
      <c r="AE21" s="87">
        <f>AG21-AF21</f>
        <v>18952.53</v>
      </c>
      <c r="AF21" s="87">
        <v>6625.79</v>
      </c>
      <c r="AG21" s="87">
        <v>25578.32</v>
      </c>
      <c r="AH21" s="87">
        <f>AJ21-AI21</f>
        <v>18953.64</v>
      </c>
      <c r="AI21" s="87">
        <v>6627.48</v>
      </c>
      <c r="AJ21" s="87">
        <v>25581.12</v>
      </c>
      <c r="AK21" s="87">
        <f>-AM21-AL21</f>
        <v>-32306.6</v>
      </c>
      <c r="AL21" s="87">
        <v>6676.48</v>
      </c>
      <c r="AM21" s="87">
        <v>25630.12</v>
      </c>
      <c r="AN21" s="88">
        <v>18953.64</v>
      </c>
      <c r="AO21" s="88">
        <v>6911.95</v>
      </c>
      <c r="AP21" s="88">
        <v>25865.59</v>
      </c>
      <c r="AQ21" s="91"/>
    </row>
    <row r="22" spans="1:43" s="94" customFormat="1" ht="39.75" customHeight="1">
      <c r="A22" s="92" t="s">
        <v>665</v>
      </c>
      <c r="B22" s="84" t="s">
        <v>57</v>
      </c>
      <c r="C22" s="84" t="s">
        <v>35</v>
      </c>
      <c r="D22" s="84" t="s">
        <v>666</v>
      </c>
      <c r="E22" s="85">
        <v>42736</v>
      </c>
      <c r="F22" s="84" t="s">
        <v>730</v>
      </c>
      <c r="G22" s="87">
        <v>25968.32</v>
      </c>
      <c r="H22" s="87">
        <f>I22-G22</f>
        <v>2580.0800000000017</v>
      </c>
      <c r="I22" s="87">
        <v>28548.4</v>
      </c>
      <c r="J22" s="87">
        <v>23228.5</v>
      </c>
      <c r="K22" s="87">
        <f>L22-J22</f>
        <v>2580.9300000000003</v>
      </c>
      <c r="L22" s="87">
        <v>25809.43</v>
      </c>
      <c r="M22" s="87">
        <v>23320.94</v>
      </c>
      <c r="N22" s="87">
        <f>O22-M22</f>
        <v>2591.2000000000007</v>
      </c>
      <c r="O22" s="87">
        <v>25912.14</v>
      </c>
      <c r="P22" s="87">
        <v>26066.87</v>
      </c>
      <c r="Q22" s="87">
        <f>R22-P22</f>
        <v>2586.670000000002</v>
      </c>
      <c r="R22" s="87">
        <v>28653.54</v>
      </c>
      <c r="S22" s="87">
        <v>23475.25</v>
      </c>
      <c r="T22" s="87">
        <f>U22-S22</f>
        <v>2603.4300000000003</v>
      </c>
      <c r="U22" s="87">
        <v>26078.68</v>
      </c>
      <c r="V22" s="87">
        <v>23466.89</v>
      </c>
      <c r="W22" s="87">
        <f>X22-V22</f>
        <v>2602.5</v>
      </c>
      <c r="X22" s="87">
        <v>26069.39</v>
      </c>
      <c r="Y22" s="87">
        <v>25390.12</v>
      </c>
      <c r="Z22" s="87">
        <f>AA22-Y22</f>
        <v>2515.6200000000026</v>
      </c>
      <c r="AA22" s="87">
        <v>27905.74</v>
      </c>
      <c r="AB22" s="87">
        <v>25150.82</v>
      </c>
      <c r="AC22" s="87">
        <f>AD22-AB22</f>
        <v>6326.799999999999</v>
      </c>
      <c r="AD22" s="87">
        <v>31477.62</v>
      </c>
      <c r="AE22" s="87">
        <v>25278.89</v>
      </c>
      <c r="AF22" s="87">
        <f>AG22-AE22</f>
        <v>6358.700000000001</v>
      </c>
      <c r="AG22" s="87">
        <v>31637.59</v>
      </c>
      <c r="AH22" s="87">
        <v>30087.02</v>
      </c>
      <c r="AI22" s="87">
        <f>AJ22-AH22</f>
        <v>6855.179999999997</v>
      </c>
      <c r="AJ22" s="87">
        <v>36942.2</v>
      </c>
      <c r="AK22" s="87">
        <f>AM22-AL22</f>
        <v>27388.019999999997</v>
      </c>
      <c r="AL22" s="87">
        <v>6890.58</v>
      </c>
      <c r="AM22" s="87">
        <v>34278.6</v>
      </c>
      <c r="AN22" s="88">
        <v>27481.51</v>
      </c>
      <c r="AO22" s="88">
        <v>6914.14</v>
      </c>
      <c r="AP22" s="88">
        <v>34395.65</v>
      </c>
      <c r="AQ22" s="91"/>
    </row>
    <row r="23" spans="1:43" s="94" customFormat="1" ht="39.75" customHeight="1">
      <c r="A23" s="92" t="s">
        <v>731</v>
      </c>
      <c r="B23" s="84" t="s">
        <v>696</v>
      </c>
      <c r="C23" s="84" t="s">
        <v>732</v>
      </c>
      <c r="D23" s="84" t="s">
        <v>733</v>
      </c>
      <c r="E23" s="85">
        <v>43313</v>
      </c>
      <c r="F23" s="84" t="s">
        <v>734</v>
      </c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1"/>
      <c r="U23" s="101"/>
      <c r="V23" s="101"/>
      <c r="W23" s="101"/>
      <c r="X23" s="101"/>
      <c r="Y23" s="101"/>
      <c r="Z23" s="101"/>
      <c r="AA23" s="101"/>
      <c r="AB23" s="87">
        <f>AD23-AC23</f>
        <v>11660.609999999999</v>
      </c>
      <c r="AC23" s="87">
        <v>5408.6</v>
      </c>
      <c r="AD23" s="87">
        <v>17069.21</v>
      </c>
      <c r="AE23" s="87">
        <f>AG23-AF23</f>
        <v>11660.609999999999</v>
      </c>
      <c r="AF23" s="87">
        <v>5408.6</v>
      </c>
      <c r="AG23" s="87">
        <v>17069.21</v>
      </c>
      <c r="AH23" s="87">
        <f>AJ23-AI23</f>
        <v>11660.609999999999</v>
      </c>
      <c r="AI23" s="87">
        <v>5408.6</v>
      </c>
      <c r="AJ23" s="87">
        <v>17069.21</v>
      </c>
      <c r="AK23" s="87">
        <f>AM23-AL23</f>
        <v>11685.130000000001</v>
      </c>
      <c r="AL23" s="87">
        <v>5408.07</v>
      </c>
      <c r="AM23" s="87">
        <v>17093.2</v>
      </c>
      <c r="AN23" s="88">
        <v>12981.82</v>
      </c>
      <c r="AO23" s="88">
        <v>5408.07</v>
      </c>
      <c r="AP23" s="88">
        <v>18389.89</v>
      </c>
      <c r="AQ23" s="91"/>
    </row>
    <row r="24" spans="1:43" s="94" customFormat="1" ht="39.75" customHeight="1">
      <c r="A24" s="92" t="s">
        <v>667</v>
      </c>
      <c r="B24" s="84" t="s">
        <v>668</v>
      </c>
      <c r="C24" s="84" t="s">
        <v>14</v>
      </c>
      <c r="D24" s="84" t="s">
        <v>669</v>
      </c>
      <c r="E24" s="85">
        <v>41814</v>
      </c>
      <c r="F24" s="86" t="s">
        <v>735</v>
      </c>
      <c r="G24" s="98">
        <v>4261.28</v>
      </c>
      <c r="H24" s="86">
        <f>I24-G24</f>
        <v>896.6500000000005</v>
      </c>
      <c r="I24" s="86">
        <v>5157.93</v>
      </c>
      <c r="J24" s="86">
        <v>3006.65</v>
      </c>
      <c r="K24" s="86">
        <f>L24-J24</f>
        <v>2065.2499999999995</v>
      </c>
      <c r="L24" s="86">
        <v>5071.9</v>
      </c>
      <c r="M24" s="86">
        <v>2956.26</v>
      </c>
      <c r="N24" s="86">
        <f>O24-M24</f>
        <v>916.6299999999997</v>
      </c>
      <c r="O24" s="86">
        <v>3872.89</v>
      </c>
      <c r="P24" s="86">
        <v>2971.8</v>
      </c>
      <c r="Q24" s="86">
        <f>R24-P24</f>
        <v>896.6529999999998</v>
      </c>
      <c r="R24" s="86">
        <v>3868.453</v>
      </c>
      <c r="S24" s="86">
        <f>U24-T24</f>
        <v>3250.46</v>
      </c>
      <c r="T24" s="86">
        <v>950.51</v>
      </c>
      <c r="U24" s="86">
        <v>4200.97</v>
      </c>
      <c r="V24" s="86">
        <f>X24-W24</f>
        <v>3048.7599999999998</v>
      </c>
      <c r="W24" s="86">
        <v>933.44</v>
      </c>
      <c r="X24" s="86">
        <v>3982.2</v>
      </c>
      <c r="Y24" s="86">
        <f>AA24-Z24</f>
        <v>5063.530000000001</v>
      </c>
      <c r="Z24" s="86">
        <v>941.07</v>
      </c>
      <c r="AA24" s="86">
        <v>6004.6</v>
      </c>
      <c r="AB24" s="86">
        <f>AD24-AC24</f>
        <v>3048.7599999999998</v>
      </c>
      <c r="AC24" s="86">
        <v>933.44</v>
      </c>
      <c r="AD24" s="86">
        <v>3982.2</v>
      </c>
      <c r="AE24" s="86">
        <f>AG24-AF24</f>
        <v>3184.52</v>
      </c>
      <c r="AF24" s="86">
        <v>998.36</v>
      </c>
      <c r="AG24" s="86">
        <v>4182.88</v>
      </c>
      <c r="AH24" s="86">
        <f>AJ24-AI24</f>
        <v>3184.52</v>
      </c>
      <c r="AI24" s="86">
        <v>998.36</v>
      </c>
      <c r="AJ24" s="86">
        <v>4182.88</v>
      </c>
      <c r="AK24" s="86">
        <f>AM24-AL24</f>
        <v>3184.52</v>
      </c>
      <c r="AL24" s="86">
        <v>998.36</v>
      </c>
      <c r="AM24" s="86">
        <v>4182.88</v>
      </c>
      <c r="AN24" s="86">
        <f>AP24-AO24</f>
        <v>3184.52</v>
      </c>
      <c r="AO24" s="86">
        <v>998.36</v>
      </c>
      <c r="AP24" s="86">
        <v>4182.88</v>
      </c>
      <c r="AQ24" s="91"/>
    </row>
    <row r="25" spans="1:43" s="94" customFormat="1" ht="39.75" customHeight="1">
      <c r="A25" s="92" t="s">
        <v>736</v>
      </c>
      <c r="B25" s="84" t="s">
        <v>724</v>
      </c>
      <c r="C25" s="84" t="s">
        <v>725</v>
      </c>
      <c r="D25" s="84" t="s">
        <v>737</v>
      </c>
      <c r="E25" s="85">
        <v>43273</v>
      </c>
      <c r="F25" s="87" t="s">
        <v>738</v>
      </c>
      <c r="G25" s="100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86">
        <f>X25-W25</f>
        <v>3630.9399999999996</v>
      </c>
      <c r="W25" s="98">
        <v>899.59</v>
      </c>
      <c r="X25" s="86">
        <v>4530.53</v>
      </c>
      <c r="Y25" s="86">
        <f>AA25-Z25</f>
        <v>10142.52</v>
      </c>
      <c r="Z25" s="86">
        <v>2004.16</v>
      </c>
      <c r="AA25" s="86">
        <v>12146.68</v>
      </c>
      <c r="AB25" s="86">
        <f>AD25-AC25</f>
        <v>11217.68</v>
      </c>
      <c r="AC25" s="86">
        <v>2004.16</v>
      </c>
      <c r="AD25" s="86">
        <v>13221.84</v>
      </c>
      <c r="AE25" s="86">
        <f>AG25-AF25</f>
        <v>14042.37</v>
      </c>
      <c r="AF25" s="86">
        <v>2635.65</v>
      </c>
      <c r="AG25" s="86">
        <v>16678.02</v>
      </c>
      <c r="AH25" s="86">
        <f>AJ25-AI25</f>
        <v>16535.559999999998</v>
      </c>
      <c r="AI25" s="86">
        <v>3130.33</v>
      </c>
      <c r="AJ25" s="86">
        <v>19665.89</v>
      </c>
      <c r="AK25" s="86">
        <f>AM25-AL25</f>
        <v>1451.5300000000002</v>
      </c>
      <c r="AL25" s="86">
        <v>417.37</v>
      </c>
      <c r="AM25" s="86">
        <v>1868.9</v>
      </c>
      <c r="AN25" s="150"/>
      <c r="AO25" s="150"/>
      <c r="AP25" s="150"/>
      <c r="AQ25" s="89" t="s">
        <v>728</v>
      </c>
    </row>
    <row r="26" spans="1:43" s="94" customFormat="1" ht="39.75" customHeight="1">
      <c r="A26" s="92" t="s">
        <v>671</v>
      </c>
      <c r="B26" s="84" t="s">
        <v>672</v>
      </c>
      <c r="C26" s="84" t="s">
        <v>11</v>
      </c>
      <c r="D26" s="84" t="s">
        <v>673</v>
      </c>
      <c r="E26" s="85">
        <v>42737</v>
      </c>
      <c r="F26" s="84" t="s">
        <v>674</v>
      </c>
      <c r="G26" s="86">
        <v>5610.68</v>
      </c>
      <c r="H26" s="86">
        <f>I26-G26</f>
        <v>797.3299999999999</v>
      </c>
      <c r="I26" s="86">
        <v>6408.01</v>
      </c>
      <c r="J26" s="86">
        <v>5610.68</v>
      </c>
      <c r="K26" s="86">
        <f>L26-J26</f>
        <v>797.3299999999999</v>
      </c>
      <c r="L26" s="86">
        <v>6408.01</v>
      </c>
      <c r="M26" s="86">
        <v>5812.88</v>
      </c>
      <c r="N26" s="86">
        <f>O26-M26</f>
        <v>822.9399999999996</v>
      </c>
      <c r="O26" s="86">
        <v>6635.82</v>
      </c>
      <c r="P26" s="86">
        <v>5711.78</v>
      </c>
      <c r="Q26" s="86">
        <f>R26-P26</f>
        <v>811.6800000000003</v>
      </c>
      <c r="R26" s="86">
        <v>6523.46</v>
      </c>
      <c r="S26" s="86">
        <v>5711.78</v>
      </c>
      <c r="T26" s="86">
        <f>U26-S26</f>
        <v>811.6800000000003</v>
      </c>
      <c r="U26" s="86">
        <v>6523.46</v>
      </c>
      <c r="V26" s="86">
        <v>5711.78</v>
      </c>
      <c r="W26" s="86">
        <f>X26-V26</f>
        <v>811.6800000000003</v>
      </c>
      <c r="X26" s="86">
        <v>6523.46</v>
      </c>
      <c r="Y26" s="86">
        <v>5900.49</v>
      </c>
      <c r="Z26" s="86">
        <f>AA26-Y26</f>
        <v>838.5200000000004</v>
      </c>
      <c r="AA26" s="86">
        <v>6739.01</v>
      </c>
      <c r="AB26" s="86">
        <v>6556.1</v>
      </c>
      <c r="AC26" s="86">
        <f>AD26-AB26</f>
        <v>1835.0299999999988</v>
      </c>
      <c r="AD26" s="86">
        <v>8391.13</v>
      </c>
      <c r="AE26" s="86">
        <v>6556.1</v>
      </c>
      <c r="AF26" s="86">
        <f>AG26-AE26</f>
        <v>1835.0299999999988</v>
      </c>
      <c r="AG26" s="86">
        <v>8391.13</v>
      </c>
      <c r="AH26" s="86">
        <v>6556.1</v>
      </c>
      <c r="AI26" s="86">
        <f>AJ26-AH26</f>
        <v>1835.0299999999988</v>
      </c>
      <c r="AJ26" s="86">
        <v>8391.13</v>
      </c>
      <c r="AK26" s="86">
        <v>6556.1</v>
      </c>
      <c r="AL26" s="86">
        <f>AM26-AK26</f>
        <v>1835.0299999999988</v>
      </c>
      <c r="AM26" s="86">
        <v>8391.13</v>
      </c>
      <c r="AN26" s="88">
        <v>6556.1</v>
      </c>
      <c r="AO26" s="88">
        <v>1835.03</v>
      </c>
      <c r="AP26" s="88">
        <v>8391.13</v>
      </c>
      <c r="AQ26" s="91"/>
    </row>
    <row r="27" spans="1:43" s="94" customFormat="1" ht="39.75" customHeight="1">
      <c r="A27" s="92" t="s">
        <v>314</v>
      </c>
      <c r="B27" s="84" t="s">
        <v>315</v>
      </c>
      <c r="C27" s="84" t="s">
        <v>4</v>
      </c>
      <c r="D27" s="84" t="s">
        <v>675</v>
      </c>
      <c r="E27" s="103">
        <v>41641</v>
      </c>
      <c r="F27" s="104" t="s">
        <v>739</v>
      </c>
      <c r="G27" s="86">
        <v>11734.46</v>
      </c>
      <c r="H27" s="86">
        <v>2224.84</v>
      </c>
      <c r="I27" s="105">
        <f>H27+G27</f>
        <v>13959.3</v>
      </c>
      <c r="J27" s="86">
        <v>7040.68</v>
      </c>
      <c r="K27" s="86">
        <v>2224.84</v>
      </c>
      <c r="L27" s="86">
        <f>K27+J27</f>
        <v>9265.52</v>
      </c>
      <c r="M27" s="86">
        <v>7040.68</v>
      </c>
      <c r="N27" s="86">
        <v>2224.84</v>
      </c>
      <c r="O27" s="86">
        <f>N27+M27</f>
        <v>9265.52</v>
      </c>
      <c r="P27" s="86">
        <v>7251.89</v>
      </c>
      <c r="Q27" s="86">
        <v>2291.59</v>
      </c>
      <c r="R27" s="86">
        <f>Q27+P27</f>
        <v>9543.48</v>
      </c>
      <c r="S27" s="86">
        <v>7251.89</v>
      </c>
      <c r="T27" s="86">
        <v>2291.59</v>
      </c>
      <c r="U27" s="86">
        <f>T27+S27</f>
        <v>9543.48</v>
      </c>
      <c r="V27" s="86">
        <v>7251.89</v>
      </c>
      <c r="W27" s="86">
        <v>2291.59</v>
      </c>
      <c r="X27" s="86">
        <f>W27+V27</f>
        <v>9543.48</v>
      </c>
      <c r="Y27" s="86">
        <v>7251.89</v>
      </c>
      <c r="Z27" s="86">
        <v>2291.59</v>
      </c>
      <c r="AA27" s="86">
        <f>Z27+Y27</f>
        <v>9543.48</v>
      </c>
      <c r="AB27" s="87">
        <v>7751.89</v>
      </c>
      <c r="AC27" s="98">
        <f>AD27-AB27</f>
        <v>2291.5899999999992</v>
      </c>
      <c r="AD27" s="106">
        <v>10043.48</v>
      </c>
      <c r="AE27" s="87">
        <v>7751.89</v>
      </c>
      <c r="AF27" s="98">
        <f>AG27-AE27</f>
        <v>2291.5899999999992</v>
      </c>
      <c r="AG27" s="106">
        <v>10043.48</v>
      </c>
      <c r="AH27" s="98">
        <v>8217.52</v>
      </c>
      <c r="AI27" s="98">
        <f>AJ27-AH27</f>
        <v>3096.7299999999996</v>
      </c>
      <c r="AJ27" s="98">
        <v>11314.25</v>
      </c>
      <c r="AK27" s="98">
        <f>AM27-AL27</f>
        <v>10338.69</v>
      </c>
      <c r="AL27" s="98">
        <v>2950.26</v>
      </c>
      <c r="AM27" s="98">
        <v>13288.95</v>
      </c>
      <c r="AN27" s="88">
        <v>15508.04</v>
      </c>
      <c r="AO27" s="88">
        <v>4900.52</v>
      </c>
      <c r="AP27" s="88">
        <v>20408.56</v>
      </c>
      <c r="AQ27" s="91"/>
    </row>
    <row r="28" spans="1:43" s="94" customFormat="1" ht="39.75" customHeight="1">
      <c r="A28" s="92" t="s">
        <v>740</v>
      </c>
      <c r="B28" s="84" t="s">
        <v>704</v>
      </c>
      <c r="C28" s="84" t="s">
        <v>4</v>
      </c>
      <c r="D28" s="84" t="s">
        <v>741</v>
      </c>
      <c r="E28" s="103">
        <v>43101</v>
      </c>
      <c r="F28" s="104" t="s">
        <v>742</v>
      </c>
      <c r="G28" s="86">
        <f>I28-H28</f>
        <v>13827.550000000001</v>
      </c>
      <c r="H28" s="86">
        <v>1075.4</v>
      </c>
      <c r="I28" s="98">
        <v>14902.95</v>
      </c>
      <c r="J28" s="86">
        <f>L28-K28</f>
        <v>13827.550000000001</v>
      </c>
      <c r="K28" s="86">
        <v>1075.4</v>
      </c>
      <c r="L28" s="105">
        <v>14902.95</v>
      </c>
      <c r="M28" s="86">
        <f>O28-N28</f>
        <v>16115.41</v>
      </c>
      <c r="N28" s="86">
        <v>1258.43</v>
      </c>
      <c r="O28" s="86">
        <v>17373.84</v>
      </c>
      <c r="P28" s="86">
        <f>R28-Q28</f>
        <v>13827.550000000001</v>
      </c>
      <c r="Q28" s="86">
        <v>1075.4</v>
      </c>
      <c r="R28" s="98">
        <v>14902.95</v>
      </c>
      <c r="S28" s="86">
        <f>U28-T28</f>
        <v>13827.550000000001</v>
      </c>
      <c r="T28" s="86">
        <v>1075.4</v>
      </c>
      <c r="U28" s="98">
        <v>14902.95</v>
      </c>
      <c r="V28" s="86">
        <f>X28-W28</f>
        <v>13827.550000000001</v>
      </c>
      <c r="W28" s="86">
        <v>1075.4</v>
      </c>
      <c r="X28" s="98">
        <v>14902.95</v>
      </c>
      <c r="Y28" s="86">
        <f>AA28-Z28</f>
        <v>13827.550000000001</v>
      </c>
      <c r="Z28" s="86">
        <v>1075.4</v>
      </c>
      <c r="AA28" s="98">
        <v>14902.95</v>
      </c>
      <c r="AB28" s="86">
        <f>AD28-AC28</f>
        <v>13827.550000000001</v>
      </c>
      <c r="AC28" s="86">
        <v>1075.4</v>
      </c>
      <c r="AD28" s="98">
        <v>14902.95</v>
      </c>
      <c r="AE28" s="86">
        <f>AG28-AF28</f>
        <v>13827.550000000001</v>
      </c>
      <c r="AF28" s="86">
        <v>1075.4</v>
      </c>
      <c r="AG28" s="98">
        <v>14902.95</v>
      </c>
      <c r="AH28" s="98">
        <v>15166.44</v>
      </c>
      <c r="AI28" s="98">
        <f>AJ28-AH28</f>
        <v>1598.319999999998</v>
      </c>
      <c r="AJ28" s="98">
        <v>16764.76</v>
      </c>
      <c r="AK28" s="98">
        <v>16887.3</v>
      </c>
      <c r="AL28" s="98">
        <f>AM28-AK28</f>
        <v>1735.9799999999996</v>
      </c>
      <c r="AM28" s="98">
        <v>18623.28</v>
      </c>
      <c r="AN28" s="88">
        <v>25603.59</v>
      </c>
      <c r="AO28" s="88">
        <v>2818.29</v>
      </c>
      <c r="AP28" s="88">
        <v>28421.88</v>
      </c>
      <c r="AQ28" s="91"/>
    </row>
    <row r="29" spans="1:43" s="94" customFormat="1" ht="39.75" customHeight="1">
      <c r="A29" s="92" t="s">
        <v>199</v>
      </c>
      <c r="B29" s="84" t="s">
        <v>202</v>
      </c>
      <c r="C29" s="84" t="s">
        <v>743</v>
      </c>
      <c r="D29" s="84" t="s">
        <v>676</v>
      </c>
      <c r="E29" s="85">
        <v>39448</v>
      </c>
      <c r="F29" s="84" t="s">
        <v>801</v>
      </c>
      <c r="G29" s="98">
        <v>3023.82</v>
      </c>
      <c r="H29" s="98">
        <v>1135.09</v>
      </c>
      <c r="I29" s="98">
        <f>G29+H29</f>
        <v>4158.91</v>
      </c>
      <c r="J29" s="98">
        <v>3965.02</v>
      </c>
      <c r="K29" s="98">
        <v>1135.09</v>
      </c>
      <c r="L29" s="98">
        <f>J29+K29</f>
        <v>5100.11</v>
      </c>
      <c r="M29" s="98">
        <v>3076.65</v>
      </c>
      <c r="N29" s="98">
        <v>1156.33</v>
      </c>
      <c r="O29" s="159">
        <f>M29+N29</f>
        <v>4232.98</v>
      </c>
      <c r="P29" s="98">
        <v>3294.59</v>
      </c>
      <c r="Q29" s="98">
        <v>1236.87</v>
      </c>
      <c r="R29" s="98">
        <f>P29+Q29</f>
        <v>4531.46</v>
      </c>
      <c r="S29" s="98">
        <v>3224.16</v>
      </c>
      <c r="T29" s="98">
        <v>1215.63</v>
      </c>
      <c r="U29" s="98">
        <f>S29+T29</f>
        <v>4439.79</v>
      </c>
      <c r="V29" s="98">
        <v>3224.16</v>
      </c>
      <c r="W29" s="98">
        <v>1215.63</v>
      </c>
      <c r="X29" s="98">
        <f>V29+W29</f>
        <v>4439.79</v>
      </c>
      <c r="Y29" s="98">
        <v>3244.18</v>
      </c>
      <c r="Z29" s="98">
        <v>1215.63</v>
      </c>
      <c r="AA29" s="98">
        <f>Z29+Y29</f>
        <v>4459.8099999999995</v>
      </c>
      <c r="AB29" s="98">
        <v>3244.18</v>
      </c>
      <c r="AC29" s="98">
        <v>1215.63</v>
      </c>
      <c r="AD29" s="98">
        <f>AB29+AC29</f>
        <v>4459.8099999999995</v>
      </c>
      <c r="AE29" s="98">
        <v>3244.18</v>
      </c>
      <c r="AF29" s="98">
        <v>1215.63</v>
      </c>
      <c r="AG29" s="98">
        <f>AE29+AF29</f>
        <v>4459.8099999999995</v>
      </c>
      <c r="AH29" s="98">
        <f>AE29</f>
        <v>3244.18</v>
      </c>
      <c r="AI29" s="98">
        <f>AG29</f>
        <v>4459.8099999999995</v>
      </c>
      <c r="AJ29" s="98">
        <f>AI29</f>
        <v>4459.8099999999995</v>
      </c>
      <c r="AK29" s="98">
        <f>AH29</f>
        <v>3244.18</v>
      </c>
      <c r="AL29" s="98">
        <f>AJ29</f>
        <v>4459.8099999999995</v>
      </c>
      <c r="AM29" s="98">
        <f>AK29+AL29</f>
        <v>7703.99</v>
      </c>
      <c r="AN29" s="88">
        <v>3244.18</v>
      </c>
      <c r="AO29" s="88">
        <v>1215.63</v>
      </c>
      <c r="AP29" s="88">
        <f>AN29+AO29</f>
        <v>4459.8099999999995</v>
      </c>
      <c r="AQ29" s="108"/>
    </row>
    <row r="30" spans="1:43" s="94" customFormat="1" ht="39.75" customHeight="1">
      <c r="A30" s="92" t="s">
        <v>411</v>
      </c>
      <c r="B30" s="84" t="s">
        <v>412</v>
      </c>
      <c r="C30" s="84" t="s">
        <v>12</v>
      </c>
      <c r="D30" s="84" t="s">
        <v>677</v>
      </c>
      <c r="E30" s="85">
        <v>38718</v>
      </c>
      <c r="F30" s="84" t="s">
        <v>802</v>
      </c>
      <c r="G30" s="98">
        <f>I30-H30</f>
        <v>4106.53</v>
      </c>
      <c r="H30" s="98">
        <v>1005.08</v>
      </c>
      <c r="I30" s="98">
        <v>5111.61</v>
      </c>
      <c r="J30" s="98">
        <f>L30-K30</f>
        <v>2744.3199999999997</v>
      </c>
      <c r="K30" s="98">
        <v>670.07</v>
      </c>
      <c r="L30" s="98">
        <v>3414.39</v>
      </c>
      <c r="M30" s="98">
        <f>O30-N30</f>
        <v>1382.08</v>
      </c>
      <c r="N30" s="98">
        <v>335.04</v>
      </c>
      <c r="O30" s="98">
        <v>1717.12</v>
      </c>
      <c r="P30" s="98">
        <f>R30-Q30</f>
        <v>4106.53</v>
      </c>
      <c r="Q30" s="98">
        <v>1005.08</v>
      </c>
      <c r="R30" s="98">
        <v>5111.61</v>
      </c>
      <c r="S30" s="98">
        <f>U30-T30</f>
        <v>4106.53</v>
      </c>
      <c r="T30" s="98">
        <v>1005.08</v>
      </c>
      <c r="U30" s="98">
        <v>5111.61</v>
      </c>
      <c r="V30" s="98">
        <f>X30-W30</f>
        <v>4106.53</v>
      </c>
      <c r="W30" s="98">
        <v>1005.08</v>
      </c>
      <c r="X30" s="98">
        <v>5111.61</v>
      </c>
      <c r="Y30" s="98">
        <f>AA30-Z30</f>
        <v>4121</v>
      </c>
      <c r="Z30" s="98">
        <v>1005.08</v>
      </c>
      <c r="AA30" s="98">
        <v>5126.08</v>
      </c>
      <c r="AB30" s="98">
        <f>AD30-AC30</f>
        <v>4145.63</v>
      </c>
      <c r="AC30" s="98">
        <v>1005.08</v>
      </c>
      <c r="AD30" s="98">
        <v>5150.71</v>
      </c>
      <c r="AE30" s="98">
        <f>AG30-AF30</f>
        <v>4080.41</v>
      </c>
      <c r="AF30" s="98">
        <v>1167.37</v>
      </c>
      <c r="AG30" s="98">
        <v>5247.78</v>
      </c>
      <c r="AH30" s="98">
        <f>AJ30-AI30</f>
        <v>4080.41</v>
      </c>
      <c r="AI30" s="98">
        <v>1167.37</v>
      </c>
      <c r="AJ30" s="98">
        <v>5247.78</v>
      </c>
      <c r="AK30" s="98">
        <f>AM30-AL30</f>
        <v>4080.41</v>
      </c>
      <c r="AL30" s="98">
        <v>1167.37</v>
      </c>
      <c r="AM30" s="98">
        <v>5247.78</v>
      </c>
      <c r="AN30" s="88">
        <v>5742.15</v>
      </c>
      <c r="AO30" s="88">
        <v>1631.95</v>
      </c>
      <c r="AP30" s="88">
        <v>7374.1</v>
      </c>
      <c r="AQ30" s="108"/>
    </row>
    <row r="31" spans="1:43" s="94" customFormat="1" ht="39.75" customHeight="1">
      <c r="A31" s="92" t="s">
        <v>831</v>
      </c>
      <c r="B31" s="84" t="s">
        <v>832</v>
      </c>
      <c r="C31" s="84" t="s">
        <v>725</v>
      </c>
      <c r="D31" s="84" t="s">
        <v>833</v>
      </c>
      <c r="E31" s="85">
        <v>43435</v>
      </c>
      <c r="F31" s="84" t="s">
        <v>834</v>
      </c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100"/>
      <c r="V31" s="100"/>
      <c r="W31" s="100"/>
      <c r="X31" s="100"/>
      <c r="Y31" s="100"/>
      <c r="Z31" s="100"/>
      <c r="AA31" s="100"/>
      <c r="AB31" s="100"/>
      <c r="AC31" s="100"/>
      <c r="AD31" s="100"/>
      <c r="AE31" s="100"/>
      <c r="AF31" s="100"/>
      <c r="AG31" s="100"/>
      <c r="AH31" s="100"/>
      <c r="AI31" s="100"/>
      <c r="AJ31" s="100"/>
      <c r="AK31" s="100"/>
      <c r="AL31" s="100"/>
      <c r="AM31" s="100"/>
      <c r="AN31" s="88">
        <f>AP31-AO31</f>
        <v>3613.0600000000004</v>
      </c>
      <c r="AO31" s="88">
        <v>701.2</v>
      </c>
      <c r="AP31" s="88">
        <v>4314.26</v>
      </c>
      <c r="AQ31" s="108"/>
    </row>
    <row r="32" spans="1:43" ht="39.75" customHeight="1">
      <c r="A32" s="109" t="s">
        <v>467</v>
      </c>
      <c r="B32" s="110" t="s">
        <v>468</v>
      </c>
      <c r="C32" s="110" t="s">
        <v>35</v>
      </c>
      <c r="D32" s="110" t="s">
        <v>469</v>
      </c>
      <c r="E32" s="111">
        <v>42446</v>
      </c>
      <c r="F32" s="112" t="s">
        <v>470</v>
      </c>
      <c r="G32" s="113">
        <v>11791.04</v>
      </c>
      <c r="H32" s="113">
        <v>1402.56</v>
      </c>
      <c r="I32" s="113">
        <v>13193.6</v>
      </c>
      <c r="J32" s="149"/>
      <c r="K32" s="149"/>
      <c r="L32" s="149"/>
      <c r="M32" s="149"/>
      <c r="N32" s="149"/>
      <c r="O32" s="149"/>
      <c r="P32" s="149"/>
      <c r="Q32" s="149"/>
      <c r="R32" s="149"/>
      <c r="S32" s="149"/>
      <c r="T32" s="149"/>
      <c r="U32" s="149"/>
      <c r="V32" s="149"/>
      <c r="W32" s="149"/>
      <c r="X32" s="149"/>
      <c r="Y32" s="149"/>
      <c r="Z32" s="149"/>
      <c r="AA32" s="149"/>
      <c r="AB32" s="149"/>
      <c r="AC32" s="149"/>
      <c r="AD32" s="149"/>
      <c r="AE32" s="149"/>
      <c r="AF32" s="149"/>
      <c r="AG32" s="149"/>
      <c r="AH32" s="149"/>
      <c r="AI32" s="149"/>
      <c r="AJ32" s="149"/>
      <c r="AK32" s="149"/>
      <c r="AL32" s="149"/>
      <c r="AM32" s="149"/>
      <c r="AN32" s="150"/>
      <c r="AO32" s="150"/>
      <c r="AP32" s="150"/>
      <c r="AQ32" s="115" t="s">
        <v>744</v>
      </c>
    </row>
    <row r="33" spans="1:43" s="94" customFormat="1" ht="39.75" customHeight="1">
      <c r="A33" s="92" t="s">
        <v>458</v>
      </c>
      <c r="B33" s="151" t="s">
        <v>459</v>
      </c>
      <c r="C33" s="151" t="s">
        <v>91</v>
      </c>
      <c r="D33" s="84" t="s">
        <v>460</v>
      </c>
      <c r="E33" s="103">
        <v>42078</v>
      </c>
      <c r="F33" s="151" t="s">
        <v>461</v>
      </c>
      <c r="G33" s="86">
        <f>I33-H33</f>
        <v>3211.16</v>
      </c>
      <c r="H33" s="86">
        <v>579.99</v>
      </c>
      <c r="I33" s="86">
        <v>3791.15</v>
      </c>
      <c r="J33" s="86">
        <f>L33-K33</f>
        <v>3211.15</v>
      </c>
      <c r="K33" s="86">
        <v>639.5</v>
      </c>
      <c r="L33" s="86">
        <v>3850.65</v>
      </c>
      <c r="M33" s="86">
        <f>O33-N33</f>
        <v>3211.1499999999996</v>
      </c>
      <c r="N33" s="86">
        <v>639.8</v>
      </c>
      <c r="O33" s="86">
        <v>3850.95</v>
      </c>
      <c r="P33" s="86">
        <f>R33-Q33</f>
        <v>3211.1499999999996</v>
      </c>
      <c r="Q33" s="86">
        <v>639.8</v>
      </c>
      <c r="R33" s="86">
        <v>3850.95</v>
      </c>
      <c r="S33" s="86">
        <f>U33-T33</f>
        <v>3211.1499999999996</v>
      </c>
      <c r="T33" s="86">
        <v>639.8</v>
      </c>
      <c r="U33" s="86">
        <v>3850.95</v>
      </c>
      <c r="V33" s="86">
        <f>X33-W33</f>
        <v>4401.53</v>
      </c>
      <c r="W33" s="86">
        <v>639.8</v>
      </c>
      <c r="X33" s="86">
        <v>5041.33</v>
      </c>
      <c r="Y33" s="98">
        <f>AA33-Z33</f>
        <v>3346.13</v>
      </c>
      <c r="Z33" s="98">
        <v>833.13</v>
      </c>
      <c r="AA33" s="98">
        <v>4179.26</v>
      </c>
      <c r="AB33" s="107">
        <f>AD33-AC33</f>
        <v>3367.3599999999997</v>
      </c>
      <c r="AC33" s="98">
        <v>667.88</v>
      </c>
      <c r="AD33" s="98">
        <v>4035.24</v>
      </c>
      <c r="AE33" s="107">
        <f>AG33-AF33</f>
        <v>3367.3599999999997</v>
      </c>
      <c r="AF33" s="98">
        <v>667.88</v>
      </c>
      <c r="AG33" s="98">
        <v>4035.24</v>
      </c>
      <c r="AH33" s="107">
        <f>AJ33-AI33</f>
        <v>3367.3599999999997</v>
      </c>
      <c r="AI33" s="98">
        <v>667.88</v>
      </c>
      <c r="AJ33" s="98">
        <v>4035.24</v>
      </c>
      <c r="AK33" s="107">
        <f>AM33-AL33</f>
        <v>3367.3599999999997</v>
      </c>
      <c r="AL33" s="98">
        <v>667.88</v>
      </c>
      <c r="AM33" s="98">
        <v>4035.24</v>
      </c>
      <c r="AN33" s="88">
        <v>7321.32</v>
      </c>
      <c r="AO33" s="88">
        <f>AP33-AN33</f>
        <v>1727.050000000001</v>
      </c>
      <c r="AP33" s="88">
        <v>9048.37</v>
      </c>
      <c r="AQ33" s="108"/>
    </row>
    <row r="34" spans="1:43" s="94" customFormat="1" ht="39.75" customHeight="1">
      <c r="A34" s="117" t="s">
        <v>242</v>
      </c>
      <c r="B34" s="84" t="s">
        <v>243</v>
      </c>
      <c r="C34" s="84" t="s">
        <v>14</v>
      </c>
      <c r="D34" s="84" t="s">
        <v>685</v>
      </c>
      <c r="E34" s="85">
        <v>41491</v>
      </c>
      <c r="F34" s="85" t="s">
        <v>803</v>
      </c>
      <c r="G34" s="98"/>
      <c r="H34" s="98"/>
      <c r="I34" s="98"/>
      <c r="J34" s="98"/>
      <c r="K34" s="98"/>
      <c r="L34" s="98"/>
      <c r="M34" s="98"/>
      <c r="N34" s="98"/>
      <c r="O34" s="98"/>
      <c r="P34" s="98"/>
      <c r="Q34" s="98"/>
      <c r="R34" s="98"/>
      <c r="S34" s="98"/>
      <c r="T34" s="98"/>
      <c r="U34" s="98"/>
      <c r="V34" s="98"/>
      <c r="W34" s="98"/>
      <c r="X34" s="98"/>
      <c r="Y34" s="98"/>
      <c r="Z34" s="98"/>
      <c r="AA34" s="98"/>
      <c r="AB34" s="98"/>
      <c r="AC34" s="98"/>
      <c r="AD34" s="98"/>
      <c r="AE34" s="98"/>
      <c r="AF34" s="98"/>
      <c r="AG34" s="98"/>
      <c r="AH34" s="98"/>
      <c r="AI34" s="98"/>
      <c r="AJ34" s="98"/>
      <c r="AK34" s="98"/>
      <c r="AL34" s="98"/>
      <c r="AM34" s="98"/>
      <c r="AN34" s="88"/>
      <c r="AO34" s="88"/>
      <c r="AP34" s="88"/>
      <c r="AQ34" s="108" t="s">
        <v>745</v>
      </c>
    </row>
    <row r="35" spans="1:43" ht="39.75" customHeight="1">
      <c r="A35" s="109" t="s">
        <v>746</v>
      </c>
      <c r="B35" s="112" t="s">
        <v>640</v>
      </c>
      <c r="C35" s="112" t="s">
        <v>732</v>
      </c>
      <c r="D35" s="112" t="s">
        <v>747</v>
      </c>
      <c r="E35" s="118">
        <v>42979</v>
      </c>
      <c r="F35" s="112" t="s">
        <v>748</v>
      </c>
      <c r="G35" s="113">
        <f>I35-H35</f>
        <v>26258.91</v>
      </c>
      <c r="H35" s="113">
        <v>2992.11</v>
      </c>
      <c r="I35" s="113">
        <v>29251.02</v>
      </c>
      <c r="J35" s="113">
        <f>L35-K35</f>
        <v>12191.64</v>
      </c>
      <c r="K35" s="113">
        <v>1389.2</v>
      </c>
      <c r="L35" s="113">
        <v>13580.84</v>
      </c>
      <c r="M35" s="149"/>
      <c r="N35" s="149"/>
      <c r="O35" s="149"/>
      <c r="P35" s="149"/>
      <c r="Q35" s="149"/>
      <c r="R35" s="149"/>
      <c r="S35" s="149"/>
      <c r="T35" s="149"/>
      <c r="U35" s="149"/>
      <c r="V35" s="149"/>
      <c r="W35" s="149"/>
      <c r="X35" s="149"/>
      <c r="Y35" s="149"/>
      <c r="Z35" s="149"/>
      <c r="AA35" s="149"/>
      <c r="AB35" s="149"/>
      <c r="AC35" s="149"/>
      <c r="AD35" s="149"/>
      <c r="AE35" s="149"/>
      <c r="AF35" s="149"/>
      <c r="AG35" s="149"/>
      <c r="AH35" s="149"/>
      <c r="AI35" s="149"/>
      <c r="AJ35" s="149"/>
      <c r="AK35" s="149"/>
      <c r="AL35" s="149"/>
      <c r="AM35" s="149"/>
      <c r="AN35" s="149"/>
      <c r="AO35" s="149"/>
      <c r="AP35" s="149"/>
      <c r="AQ35" s="115" t="s">
        <v>749</v>
      </c>
    </row>
    <row r="36" spans="1:59" s="94" customFormat="1" ht="39.75" customHeight="1">
      <c r="A36" s="109" t="s">
        <v>750</v>
      </c>
      <c r="B36" s="112" t="s">
        <v>704</v>
      </c>
      <c r="C36" s="112" t="s">
        <v>4</v>
      </c>
      <c r="D36" s="112" t="s">
        <v>751</v>
      </c>
      <c r="E36" s="118">
        <v>43101</v>
      </c>
      <c r="F36" s="112" t="s">
        <v>752</v>
      </c>
      <c r="G36" s="86">
        <f>I36-H36</f>
        <v>13827.550000000001</v>
      </c>
      <c r="H36" s="86">
        <v>1075.4</v>
      </c>
      <c r="I36" s="98">
        <v>14902.95</v>
      </c>
      <c r="J36" s="86">
        <f>L36-K36</f>
        <v>13827.550000000001</v>
      </c>
      <c r="K36" s="86">
        <v>1075.4</v>
      </c>
      <c r="L36" s="98">
        <v>14902.95</v>
      </c>
      <c r="M36" s="86">
        <f>O36-N36</f>
        <v>13827.550000000001</v>
      </c>
      <c r="N36" s="86">
        <v>1075.4</v>
      </c>
      <c r="O36" s="98">
        <v>14902.95</v>
      </c>
      <c r="P36" s="86">
        <f>R36-Q36</f>
        <v>13827.550000000001</v>
      </c>
      <c r="Q36" s="86">
        <v>1075.4</v>
      </c>
      <c r="R36" s="98">
        <v>14902.95</v>
      </c>
      <c r="S36" s="86">
        <f>U36-T36</f>
        <v>13827.550000000001</v>
      </c>
      <c r="T36" s="86">
        <v>1075.4</v>
      </c>
      <c r="U36" s="98">
        <v>14902.95</v>
      </c>
      <c r="V36" s="86">
        <f>X36-W36</f>
        <v>13827.550000000001</v>
      </c>
      <c r="W36" s="86">
        <v>1075.4</v>
      </c>
      <c r="X36" s="98">
        <v>14902.95</v>
      </c>
      <c r="Y36" s="86">
        <f>AA36-Z36</f>
        <v>13827.550000000001</v>
      </c>
      <c r="Z36" s="86">
        <v>1075.4</v>
      </c>
      <c r="AA36" s="98">
        <v>14902.95</v>
      </c>
      <c r="AB36" s="86">
        <f>AD36-AC36</f>
        <v>13827.550000000001</v>
      </c>
      <c r="AC36" s="86">
        <v>1075.4</v>
      </c>
      <c r="AD36" s="98">
        <v>14902.95</v>
      </c>
      <c r="AE36" s="98">
        <v>14473.75</v>
      </c>
      <c r="AF36" s="98">
        <f>AG36-AE36</f>
        <v>1542.8999999999996</v>
      </c>
      <c r="AG36" s="98">
        <v>16016.65</v>
      </c>
      <c r="AH36" s="86">
        <f>AJ36-AI36</f>
        <v>13827.550000000001</v>
      </c>
      <c r="AI36" s="86">
        <v>1075.4</v>
      </c>
      <c r="AJ36" s="98">
        <v>14902.95</v>
      </c>
      <c r="AK36" s="98">
        <v>16887.3</v>
      </c>
      <c r="AL36" s="98">
        <f>AM36-AK36</f>
        <v>1735.9799999999996</v>
      </c>
      <c r="AM36" s="98">
        <v>18623.28</v>
      </c>
      <c r="AN36" s="88">
        <v>23440.35</v>
      </c>
      <c r="AO36" s="88">
        <v>2645.22</v>
      </c>
      <c r="AP36" s="88">
        <v>26085.57</v>
      </c>
      <c r="AQ36" s="115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</row>
    <row r="37" spans="1:43" s="96" customFormat="1" ht="39.75" customHeight="1" thickBot="1">
      <c r="A37" s="119" t="s">
        <v>753</v>
      </c>
      <c r="B37" s="120" t="s">
        <v>443</v>
      </c>
      <c r="C37" s="120" t="s">
        <v>754</v>
      </c>
      <c r="D37" s="120" t="s">
        <v>755</v>
      </c>
      <c r="E37" s="121">
        <v>42926</v>
      </c>
      <c r="F37" s="122" t="s">
        <v>756</v>
      </c>
      <c r="G37" s="123">
        <f>I37-H37</f>
        <v>8702.079999999998</v>
      </c>
      <c r="H37" s="123">
        <v>2666.63</v>
      </c>
      <c r="I37" s="123">
        <v>11368.71</v>
      </c>
      <c r="J37" s="123">
        <f>L37-K37</f>
        <v>8121.9400000000005</v>
      </c>
      <c r="K37" s="123">
        <v>2488.85</v>
      </c>
      <c r="L37" s="123">
        <v>10610.79</v>
      </c>
      <c r="M37" s="123">
        <v>8412.08</v>
      </c>
      <c r="N37" s="123">
        <f>O37-M37</f>
        <v>2666.629999999999</v>
      </c>
      <c r="O37" s="123">
        <v>11078.71</v>
      </c>
      <c r="P37" s="123">
        <v>8412.08</v>
      </c>
      <c r="Q37" s="123">
        <f>R37-P37</f>
        <v>2666.629999999999</v>
      </c>
      <c r="R37" s="123">
        <v>11078.71</v>
      </c>
      <c r="S37" s="152"/>
      <c r="T37" s="152"/>
      <c r="U37" s="152"/>
      <c r="V37" s="152"/>
      <c r="W37" s="152"/>
      <c r="X37" s="152"/>
      <c r="Y37" s="152"/>
      <c r="Z37" s="152"/>
      <c r="AA37" s="152"/>
      <c r="AB37" s="152"/>
      <c r="AC37" s="152"/>
      <c r="AD37" s="152"/>
      <c r="AE37" s="152"/>
      <c r="AF37" s="152"/>
      <c r="AG37" s="152"/>
      <c r="AH37" s="152"/>
      <c r="AI37" s="152"/>
      <c r="AJ37" s="152"/>
      <c r="AK37" s="152"/>
      <c r="AL37" s="152"/>
      <c r="AM37" s="152"/>
      <c r="AN37" s="152"/>
      <c r="AO37" s="152"/>
      <c r="AP37" s="152"/>
      <c r="AQ37" s="124" t="s">
        <v>757</v>
      </c>
    </row>
    <row r="38" spans="1:43" ht="12.75">
      <c r="A38" s="125"/>
      <c r="B38" s="125"/>
      <c r="C38" s="125"/>
      <c r="D38" s="125"/>
      <c r="E38" s="125"/>
      <c r="F38" s="125"/>
      <c r="G38" s="125"/>
      <c r="H38" s="126"/>
      <c r="I38" s="126"/>
      <c r="J38" s="125"/>
      <c r="K38" s="126"/>
      <c r="L38" s="126"/>
      <c r="M38" s="125"/>
      <c r="N38" s="126"/>
      <c r="O38" s="126"/>
      <c r="P38" s="125"/>
      <c r="Q38" s="126"/>
      <c r="R38" s="126"/>
      <c r="S38" s="125"/>
      <c r="T38" s="126"/>
      <c r="U38" s="126"/>
      <c r="V38" s="125"/>
      <c r="W38" s="126"/>
      <c r="X38" s="126"/>
      <c r="Y38" s="125"/>
      <c r="Z38" s="126"/>
      <c r="AA38" s="126"/>
      <c r="AB38" s="127"/>
      <c r="AC38" s="126"/>
      <c r="AD38" s="126"/>
      <c r="AE38" s="126"/>
      <c r="AF38" s="126"/>
      <c r="AG38" s="126"/>
      <c r="AH38" s="126"/>
      <c r="AI38" s="126"/>
      <c r="AJ38" s="126"/>
      <c r="AK38" s="126"/>
      <c r="AL38" s="126"/>
      <c r="AM38" s="126"/>
      <c r="AN38" s="126"/>
      <c r="AO38" s="126"/>
      <c r="AP38" s="126"/>
      <c r="AQ38" s="128"/>
    </row>
    <row r="39" spans="1:43" ht="12.75">
      <c r="A39" s="125"/>
      <c r="B39" s="125"/>
      <c r="C39" s="125"/>
      <c r="D39" s="125"/>
      <c r="E39" s="125"/>
      <c r="F39" s="125"/>
      <c r="G39" s="125"/>
      <c r="H39" s="126"/>
      <c r="I39" s="126"/>
      <c r="J39" s="125"/>
      <c r="K39" s="126"/>
      <c r="L39" s="126"/>
      <c r="M39" s="125"/>
      <c r="N39" s="126"/>
      <c r="O39" s="126"/>
      <c r="P39" s="125"/>
      <c r="Q39" s="126"/>
      <c r="R39" s="126"/>
      <c r="S39" s="125"/>
      <c r="T39" s="126"/>
      <c r="U39" s="126"/>
      <c r="V39" s="125"/>
      <c r="W39" s="126"/>
      <c r="X39" s="126"/>
      <c r="Y39" s="125"/>
      <c r="Z39" s="126"/>
      <c r="AA39" s="126"/>
      <c r="AB39" s="127"/>
      <c r="AC39" s="126"/>
      <c r="AD39" s="126"/>
      <c r="AE39" s="126"/>
      <c r="AF39" s="126"/>
      <c r="AG39" s="126"/>
      <c r="AH39" s="126"/>
      <c r="AI39" s="126"/>
      <c r="AJ39" s="126"/>
      <c r="AK39" s="126"/>
      <c r="AL39" s="126"/>
      <c r="AM39" s="126"/>
      <c r="AN39" s="126"/>
      <c r="AO39" s="126"/>
      <c r="AP39" s="126"/>
      <c r="AQ39" s="128"/>
    </row>
    <row r="40" spans="1:43" ht="12.75">
      <c r="A40" s="125"/>
      <c r="B40" s="125"/>
      <c r="C40" s="125"/>
      <c r="D40" s="125"/>
      <c r="E40" s="125"/>
      <c r="F40" s="125"/>
      <c r="G40" s="125"/>
      <c r="H40" s="126"/>
      <c r="I40" s="126"/>
      <c r="J40" s="125"/>
      <c r="K40" s="126"/>
      <c r="L40" s="126"/>
      <c r="M40" s="125"/>
      <c r="N40" s="126"/>
      <c r="O40" s="126"/>
      <c r="P40" s="125"/>
      <c r="Q40" s="126"/>
      <c r="R40" s="126"/>
      <c r="S40" s="125"/>
      <c r="T40" s="126"/>
      <c r="U40" s="126"/>
      <c r="V40" s="125"/>
      <c r="W40" s="126"/>
      <c r="X40" s="126"/>
      <c r="Y40" s="125"/>
      <c r="Z40" s="126"/>
      <c r="AA40" s="126"/>
      <c r="AB40" s="127"/>
      <c r="AC40" s="126"/>
      <c r="AD40" s="126"/>
      <c r="AE40" s="126"/>
      <c r="AF40" s="126"/>
      <c r="AG40" s="126"/>
      <c r="AH40" s="126"/>
      <c r="AI40" s="126"/>
      <c r="AJ40" s="126"/>
      <c r="AK40" s="126"/>
      <c r="AL40" s="126"/>
      <c r="AM40" s="126"/>
      <c r="AN40" s="126"/>
      <c r="AO40" s="126"/>
      <c r="AP40" s="126"/>
      <c r="AQ40" s="128"/>
    </row>
    <row r="41" spans="1:43" ht="12.75">
      <c r="A41" s="125"/>
      <c r="B41" s="125"/>
      <c r="C41" s="125"/>
      <c r="D41" s="125"/>
      <c r="E41" s="125"/>
      <c r="F41" s="125"/>
      <c r="G41" s="125"/>
      <c r="H41" s="126"/>
      <c r="I41" s="126"/>
      <c r="J41" s="125"/>
      <c r="K41" s="126"/>
      <c r="L41" s="126"/>
      <c r="M41" s="125"/>
      <c r="N41" s="126"/>
      <c r="O41" s="126"/>
      <c r="P41" s="125"/>
      <c r="Q41" s="126"/>
      <c r="R41" s="126"/>
      <c r="S41" s="125"/>
      <c r="T41" s="126"/>
      <c r="U41" s="126"/>
      <c r="V41" s="125"/>
      <c r="W41" s="126"/>
      <c r="X41" s="126"/>
      <c r="Y41" s="125"/>
      <c r="Z41" s="126"/>
      <c r="AA41" s="126"/>
      <c r="AB41" s="127"/>
      <c r="AC41" s="126"/>
      <c r="AD41" s="126"/>
      <c r="AE41" s="126"/>
      <c r="AF41" s="126"/>
      <c r="AG41" s="126"/>
      <c r="AH41" s="126"/>
      <c r="AI41" s="126"/>
      <c r="AJ41" s="126"/>
      <c r="AK41" s="126"/>
      <c r="AL41" s="126"/>
      <c r="AM41" s="126"/>
      <c r="AN41" s="126"/>
      <c r="AO41" s="126"/>
      <c r="AP41" s="126"/>
      <c r="AQ41" s="128"/>
    </row>
    <row r="42" spans="1:43" ht="12.75">
      <c r="A42" s="125"/>
      <c r="B42" s="125"/>
      <c r="C42" s="125"/>
      <c r="D42" s="125"/>
      <c r="E42" s="125"/>
      <c r="F42" s="125"/>
      <c r="G42" s="125"/>
      <c r="H42" s="126"/>
      <c r="I42" s="126"/>
      <c r="J42" s="125"/>
      <c r="K42" s="126"/>
      <c r="L42" s="126"/>
      <c r="M42" s="125"/>
      <c r="N42" s="126"/>
      <c r="O42" s="126"/>
      <c r="P42" s="125"/>
      <c r="Q42" s="126"/>
      <c r="R42" s="126"/>
      <c r="S42" s="125"/>
      <c r="T42" s="126"/>
      <c r="U42" s="126"/>
      <c r="V42" s="125"/>
      <c r="W42" s="126"/>
      <c r="X42" s="126"/>
      <c r="Y42" s="125"/>
      <c r="Z42" s="126"/>
      <c r="AA42" s="126"/>
      <c r="AB42" s="127"/>
      <c r="AC42" s="126"/>
      <c r="AD42" s="126"/>
      <c r="AE42" s="126"/>
      <c r="AF42" s="126"/>
      <c r="AG42" s="126"/>
      <c r="AH42" s="126"/>
      <c r="AI42" s="126"/>
      <c r="AJ42" s="126"/>
      <c r="AK42" s="126"/>
      <c r="AL42" s="126"/>
      <c r="AM42" s="126"/>
      <c r="AN42" s="126"/>
      <c r="AO42" s="126"/>
      <c r="AP42" s="126"/>
      <c r="AQ42" s="128"/>
    </row>
    <row r="43" spans="1:43" ht="12.75">
      <c r="A43" s="125"/>
      <c r="B43" s="125"/>
      <c r="C43" s="125"/>
      <c r="D43" s="125"/>
      <c r="E43" s="125"/>
      <c r="F43" s="125"/>
      <c r="G43" s="125"/>
      <c r="H43" s="126"/>
      <c r="I43" s="126"/>
      <c r="J43" s="125"/>
      <c r="K43" s="126"/>
      <c r="L43" s="126"/>
      <c r="M43" s="125"/>
      <c r="N43" s="126"/>
      <c r="O43" s="126"/>
      <c r="P43" s="125"/>
      <c r="Q43" s="126"/>
      <c r="R43" s="126"/>
      <c r="S43" s="125"/>
      <c r="T43" s="126"/>
      <c r="U43" s="126"/>
      <c r="V43" s="125"/>
      <c r="W43" s="126"/>
      <c r="X43" s="126"/>
      <c r="Y43" s="125"/>
      <c r="Z43" s="126"/>
      <c r="AA43" s="126"/>
      <c r="AB43" s="127"/>
      <c r="AC43" s="126"/>
      <c r="AD43" s="126"/>
      <c r="AE43" s="126"/>
      <c r="AF43" s="126"/>
      <c r="AG43" s="126"/>
      <c r="AH43" s="126"/>
      <c r="AI43" s="126"/>
      <c r="AJ43" s="126"/>
      <c r="AK43" s="126"/>
      <c r="AL43" s="126"/>
      <c r="AM43" s="126"/>
      <c r="AN43" s="126"/>
      <c r="AO43" s="126"/>
      <c r="AP43" s="126"/>
      <c r="AQ43" s="128"/>
    </row>
    <row r="44" spans="1:43" ht="12.75">
      <c r="A44" s="125"/>
      <c r="B44" s="125"/>
      <c r="C44" s="125"/>
      <c r="D44" s="125"/>
      <c r="E44" s="125"/>
      <c r="F44" s="125"/>
      <c r="G44" s="125"/>
      <c r="H44" s="126"/>
      <c r="I44" s="126"/>
      <c r="J44" s="125"/>
      <c r="K44" s="126"/>
      <c r="L44" s="126"/>
      <c r="M44" s="125"/>
      <c r="N44" s="126"/>
      <c r="O44" s="126"/>
      <c r="P44" s="125"/>
      <c r="Q44" s="126"/>
      <c r="R44" s="126"/>
      <c r="S44" s="125"/>
      <c r="T44" s="126"/>
      <c r="U44" s="126"/>
      <c r="V44" s="125"/>
      <c r="W44" s="126"/>
      <c r="X44" s="126"/>
      <c r="Y44" s="125"/>
      <c r="Z44" s="126"/>
      <c r="AA44" s="126"/>
      <c r="AB44" s="127"/>
      <c r="AC44" s="126"/>
      <c r="AD44" s="126"/>
      <c r="AE44" s="126"/>
      <c r="AF44" s="126"/>
      <c r="AG44" s="126"/>
      <c r="AH44" s="126"/>
      <c r="AI44" s="126"/>
      <c r="AJ44" s="126"/>
      <c r="AK44" s="126"/>
      <c r="AL44" s="126"/>
      <c r="AM44" s="126"/>
      <c r="AN44" s="126"/>
      <c r="AO44" s="126"/>
      <c r="AP44" s="126"/>
      <c r="AQ44" s="128"/>
    </row>
    <row r="45" spans="1:43" ht="12.75">
      <c r="A45" s="125"/>
      <c r="B45" s="125"/>
      <c r="C45" s="125"/>
      <c r="D45" s="125"/>
      <c r="E45" s="125"/>
      <c r="F45" s="125"/>
      <c r="G45" s="125"/>
      <c r="H45" s="126"/>
      <c r="I45" s="126"/>
      <c r="J45" s="125"/>
      <c r="K45" s="126"/>
      <c r="L45" s="126"/>
      <c r="M45" s="125"/>
      <c r="N45" s="126"/>
      <c r="O45" s="126"/>
      <c r="P45" s="125"/>
      <c r="Q45" s="126"/>
      <c r="R45" s="126"/>
      <c r="S45" s="125"/>
      <c r="T45" s="126"/>
      <c r="U45" s="126"/>
      <c r="V45" s="125"/>
      <c r="W45" s="126"/>
      <c r="X45" s="126"/>
      <c r="Y45" s="125"/>
      <c r="Z45" s="126"/>
      <c r="AA45" s="126"/>
      <c r="AB45" s="127"/>
      <c r="AC45" s="126"/>
      <c r="AD45" s="126"/>
      <c r="AE45" s="126"/>
      <c r="AF45" s="126"/>
      <c r="AG45" s="126"/>
      <c r="AH45" s="126"/>
      <c r="AI45" s="126"/>
      <c r="AJ45" s="126"/>
      <c r="AK45" s="126"/>
      <c r="AL45" s="126"/>
      <c r="AM45" s="126"/>
      <c r="AN45" s="126"/>
      <c r="AO45" s="126"/>
      <c r="AP45" s="126"/>
      <c r="AQ45" s="128"/>
    </row>
    <row r="46" spans="1:43" ht="12.75">
      <c r="A46" s="125"/>
      <c r="B46" s="125"/>
      <c r="C46" s="125"/>
      <c r="D46" s="125"/>
      <c r="E46" s="125"/>
      <c r="F46" s="125"/>
      <c r="G46" s="125"/>
      <c r="H46" s="126"/>
      <c r="I46" s="126"/>
      <c r="J46" s="125"/>
      <c r="K46" s="126"/>
      <c r="L46" s="126"/>
      <c r="M46" s="125"/>
      <c r="N46" s="126"/>
      <c r="O46" s="126"/>
      <c r="P46" s="125"/>
      <c r="Q46" s="126"/>
      <c r="R46" s="126"/>
      <c r="S46" s="125"/>
      <c r="T46" s="126"/>
      <c r="U46" s="126"/>
      <c r="V46" s="125"/>
      <c r="W46" s="126"/>
      <c r="X46" s="126"/>
      <c r="Y46" s="125"/>
      <c r="Z46" s="126"/>
      <c r="AA46" s="126"/>
      <c r="AB46" s="127"/>
      <c r="AC46" s="126"/>
      <c r="AD46" s="126"/>
      <c r="AE46" s="126"/>
      <c r="AF46" s="126"/>
      <c r="AG46" s="126"/>
      <c r="AH46" s="126"/>
      <c r="AI46" s="126"/>
      <c r="AJ46" s="126"/>
      <c r="AK46" s="126"/>
      <c r="AL46" s="126"/>
      <c r="AM46" s="126"/>
      <c r="AN46" s="126"/>
      <c r="AO46" s="126"/>
      <c r="AP46" s="126"/>
      <c r="AQ46" s="128"/>
    </row>
    <row r="47" spans="1:43" ht="12.75">
      <c r="A47" s="125"/>
      <c r="B47" s="125"/>
      <c r="C47" s="125"/>
      <c r="D47" s="125"/>
      <c r="E47" s="125"/>
      <c r="F47" s="125"/>
      <c r="G47" s="125"/>
      <c r="H47" s="126"/>
      <c r="I47" s="126"/>
      <c r="J47" s="125"/>
      <c r="K47" s="126"/>
      <c r="L47" s="126"/>
      <c r="M47" s="125"/>
      <c r="N47" s="126"/>
      <c r="O47" s="126"/>
      <c r="P47" s="125"/>
      <c r="Q47" s="126"/>
      <c r="R47" s="126"/>
      <c r="S47" s="125"/>
      <c r="T47" s="126"/>
      <c r="U47" s="126"/>
      <c r="V47" s="125"/>
      <c r="W47" s="126"/>
      <c r="X47" s="126"/>
      <c r="Y47" s="125"/>
      <c r="Z47" s="126"/>
      <c r="AA47" s="126"/>
      <c r="AB47" s="127"/>
      <c r="AC47" s="126"/>
      <c r="AD47" s="126"/>
      <c r="AE47" s="126"/>
      <c r="AF47" s="126"/>
      <c r="AG47" s="126"/>
      <c r="AH47" s="126"/>
      <c r="AI47" s="126"/>
      <c r="AJ47" s="126"/>
      <c r="AK47" s="126"/>
      <c r="AL47" s="126"/>
      <c r="AM47" s="126"/>
      <c r="AN47" s="126"/>
      <c r="AO47" s="126"/>
      <c r="AP47" s="126"/>
      <c r="AQ47" s="128"/>
    </row>
    <row r="48" spans="1:43" ht="12.75">
      <c r="A48" s="125"/>
      <c r="B48" s="125"/>
      <c r="C48" s="125"/>
      <c r="D48" s="125"/>
      <c r="E48" s="125"/>
      <c r="F48" s="125"/>
      <c r="G48" s="125"/>
      <c r="H48" s="126"/>
      <c r="I48" s="126"/>
      <c r="J48" s="125"/>
      <c r="K48" s="126"/>
      <c r="L48" s="126"/>
      <c r="M48" s="125"/>
      <c r="N48" s="126"/>
      <c r="O48" s="126"/>
      <c r="P48" s="125"/>
      <c r="Q48" s="126"/>
      <c r="R48" s="126"/>
      <c r="S48" s="125"/>
      <c r="T48" s="126"/>
      <c r="U48" s="126"/>
      <c r="V48" s="125"/>
      <c r="W48" s="126"/>
      <c r="X48" s="126"/>
      <c r="Y48" s="125"/>
      <c r="Z48" s="126"/>
      <c r="AA48" s="126"/>
      <c r="AB48" s="127"/>
      <c r="AC48" s="126"/>
      <c r="AD48" s="126"/>
      <c r="AE48" s="126"/>
      <c r="AF48" s="126"/>
      <c r="AG48" s="126"/>
      <c r="AH48" s="126"/>
      <c r="AI48" s="126"/>
      <c r="AJ48" s="126"/>
      <c r="AK48" s="126"/>
      <c r="AL48" s="126"/>
      <c r="AM48" s="126"/>
      <c r="AN48" s="126"/>
      <c r="AO48" s="126"/>
      <c r="AP48" s="126"/>
      <c r="AQ48" s="128"/>
    </row>
    <row r="49" spans="1:43" ht="12.75">
      <c r="A49" s="125"/>
      <c r="B49" s="125"/>
      <c r="C49" s="125"/>
      <c r="D49" s="125"/>
      <c r="E49" s="125"/>
      <c r="F49" s="125"/>
      <c r="G49" s="125"/>
      <c r="H49" s="126"/>
      <c r="I49" s="126"/>
      <c r="J49" s="125"/>
      <c r="K49" s="126"/>
      <c r="L49" s="126"/>
      <c r="M49" s="125"/>
      <c r="N49" s="126"/>
      <c r="O49" s="126"/>
      <c r="P49" s="125"/>
      <c r="Q49" s="126"/>
      <c r="R49" s="126"/>
      <c r="S49" s="125"/>
      <c r="T49" s="126"/>
      <c r="U49" s="126"/>
      <c r="V49" s="125"/>
      <c r="W49" s="126"/>
      <c r="X49" s="126"/>
      <c r="Y49" s="125"/>
      <c r="Z49" s="126"/>
      <c r="AA49" s="126"/>
      <c r="AB49" s="127"/>
      <c r="AC49" s="126"/>
      <c r="AD49" s="126"/>
      <c r="AE49" s="126"/>
      <c r="AF49" s="126"/>
      <c r="AG49" s="126"/>
      <c r="AH49" s="126"/>
      <c r="AI49" s="126"/>
      <c r="AJ49" s="126"/>
      <c r="AK49" s="126"/>
      <c r="AL49" s="126"/>
      <c r="AM49" s="126"/>
      <c r="AN49" s="126"/>
      <c r="AO49" s="126"/>
      <c r="AP49" s="126"/>
      <c r="AQ49" s="128"/>
    </row>
    <row r="50" spans="1:43" ht="12.75">
      <c r="A50" s="125"/>
      <c r="B50" s="125"/>
      <c r="C50" s="125"/>
      <c r="D50" s="125"/>
      <c r="E50" s="125"/>
      <c r="F50" s="125"/>
      <c r="G50" s="125"/>
      <c r="H50" s="126"/>
      <c r="I50" s="126"/>
      <c r="J50" s="125"/>
      <c r="K50" s="126"/>
      <c r="L50" s="126"/>
      <c r="M50" s="125"/>
      <c r="N50" s="126"/>
      <c r="O50" s="126"/>
      <c r="P50" s="125"/>
      <c r="Q50" s="126"/>
      <c r="R50" s="126"/>
      <c r="S50" s="125"/>
      <c r="T50" s="126"/>
      <c r="U50" s="126"/>
      <c r="V50" s="125"/>
      <c r="W50" s="126"/>
      <c r="X50" s="126"/>
      <c r="Y50" s="125"/>
      <c r="Z50" s="126"/>
      <c r="AA50" s="126"/>
      <c r="AB50" s="127"/>
      <c r="AC50" s="126"/>
      <c r="AD50" s="126"/>
      <c r="AE50" s="126"/>
      <c r="AF50" s="126"/>
      <c r="AG50" s="126"/>
      <c r="AH50" s="126"/>
      <c r="AI50" s="126"/>
      <c r="AJ50" s="126"/>
      <c r="AK50" s="126"/>
      <c r="AL50" s="126"/>
      <c r="AM50" s="126"/>
      <c r="AN50" s="126"/>
      <c r="AO50" s="126"/>
      <c r="AP50" s="126"/>
      <c r="AQ50" s="128"/>
    </row>
    <row r="51" spans="1:43" ht="12.75">
      <c r="A51" s="125"/>
      <c r="B51" s="125"/>
      <c r="C51" s="125"/>
      <c r="D51" s="125"/>
      <c r="E51" s="125"/>
      <c r="F51" s="125"/>
      <c r="G51" s="125"/>
      <c r="H51" s="126"/>
      <c r="I51" s="126"/>
      <c r="J51" s="125"/>
      <c r="K51" s="126"/>
      <c r="L51" s="126"/>
      <c r="M51" s="125"/>
      <c r="N51" s="126"/>
      <c r="O51" s="126"/>
      <c r="P51" s="125"/>
      <c r="Q51" s="126"/>
      <c r="R51" s="126"/>
      <c r="S51" s="125"/>
      <c r="T51" s="126"/>
      <c r="U51" s="126"/>
      <c r="V51" s="125"/>
      <c r="W51" s="126"/>
      <c r="X51" s="126"/>
      <c r="Y51" s="125"/>
      <c r="Z51" s="126"/>
      <c r="AA51" s="126"/>
      <c r="AB51" s="127"/>
      <c r="AC51" s="126"/>
      <c r="AD51" s="126"/>
      <c r="AE51" s="126"/>
      <c r="AF51" s="126"/>
      <c r="AG51" s="126"/>
      <c r="AH51" s="126"/>
      <c r="AI51" s="126"/>
      <c r="AJ51" s="126"/>
      <c r="AK51" s="126"/>
      <c r="AL51" s="126"/>
      <c r="AM51" s="126"/>
      <c r="AN51" s="126"/>
      <c r="AO51" s="126"/>
      <c r="AP51" s="126"/>
      <c r="AQ51" s="128"/>
    </row>
    <row r="52" spans="1:43" ht="12.75">
      <c r="A52" s="125"/>
      <c r="B52" s="125"/>
      <c r="C52" s="125"/>
      <c r="D52" s="125"/>
      <c r="E52" s="125"/>
      <c r="F52" s="125"/>
      <c r="G52" s="125"/>
      <c r="H52" s="126"/>
      <c r="I52" s="126"/>
      <c r="J52" s="125"/>
      <c r="K52" s="126"/>
      <c r="L52" s="126"/>
      <c r="M52" s="125"/>
      <c r="N52" s="126"/>
      <c r="O52" s="126"/>
      <c r="P52" s="125"/>
      <c r="Q52" s="126"/>
      <c r="R52" s="126"/>
      <c r="S52" s="125"/>
      <c r="T52" s="126"/>
      <c r="U52" s="126"/>
      <c r="V52" s="125"/>
      <c r="W52" s="126"/>
      <c r="X52" s="126"/>
      <c r="Y52" s="125"/>
      <c r="Z52" s="126"/>
      <c r="AA52" s="126"/>
      <c r="AB52" s="127"/>
      <c r="AC52" s="126"/>
      <c r="AD52" s="126"/>
      <c r="AE52" s="126"/>
      <c r="AF52" s="126"/>
      <c r="AG52" s="126"/>
      <c r="AH52" s="126"/>
      <c r="AI52" s="126"/>
      <c r="AJ52" s="126"/>
      <c r="AK52" s="126"/>
      <c r="AL52" s="126"/>
      <c r="AM52" s="126"/>
      <c r="AN52" s="126"/>
      <c r="AO52" s="126"/>
      <c r="AP52" s="126"/>
      <c r="AQ52" s="128"/>
    </row>
    <row r="53" spans="1:43" ht="12.75">
      <c r="A53" s="125"/>
      <c r="B53" s="125"/>
      <c r="C53" s="125"/>
      <c r="D53" s="125"/>
      <c r="E53" s="125"/>
      <c r="F53" s="125"/>
      <c r="G53" s="125"/>
      <c r="H53" s="126"/>
      <c r="I53" s="126"/>
      <c r="J53" s="125"/>
      <c r="K53" s="126"/>
      <c r="L53" s="126"/>
      <c r="M53" s="125"/>
      <c r="N53" s="126"/>
      <c r="O53" s="126"/>
      <c r="P53" s="125"/>
      <c r="Q53" s="126"/>
      <c r="R53" s="126"/>
      <c r="S53" s="125"/>
      <c r="T53" s="126"/>
      <c r="U53" s="126"/>
      <c r="V53" s="125"/>
      <c r="W53" s="126"/>
      <c r="X53" s="126"/>
      <c r="Y53" s="125"/>
      <c r="Z53" s="126"/>
      <c r="AA53" s="126"/>
      <c r="AB53" s="127"/>
      <c r="AC53" s="126"/>
      <c r="AD53" s="126"/>
      <c r="AE53" s="126"/>
      <c r="AF53" s="126"/>
      <c r="AG53" s="126"/>
      <c r="AH53" s="126"/>
      <c r="AI53" s="126"/>
      <c r="AJ53" s="126"/>
      <c r="AK53" s="126"/>
      <c r="AL53" s="126"/>
      <c r="AM53" s="126"/>
      <c r="AN53" s="126"/>
      <c r="AO53" s="126"/>
      <c r="AP53" s="126"/>
      <c r="AQ53" s="128"/>
    </row>
    <row r="54" spans="1:43" ht="12.75">
      <c r="A54" s="125"/>
      <c r="B54" s="125"/>
      <c r="C54" s="125"/>
      <c r="D54" s="125"/>
      <c r="E54" s="125"/>
      <c r="F54" s="125"/>
      <c r="G54" s="125"/>
      <c r="H54" s="126"/>
      <c r="I54" s="126"/>
      <c r="J54" s="125"/>
      <c r="K54" s="126"/>
      <c r="L54" s="126"/>
      <c r="M54" s="125"/>
      <c r="N54" s="126"/>
      <c r="O54" s="126"/>
      <c r="P54" s="125"/>
      <c r="Q54" s="126"/>
      <c r="R54" s="126"/>
      <c r="S54" s="125"/>
      <c r="T54" s="126"/>
      <c r="U54" s="126"/>
      <c r="V54" s="125"/>
      <c r="W54" s="126"/>
      <c r="X54" s="126"/>
      <c r="Y54" s="125"/>
      <c r="Z54" s="126"/>
      <c r="AA54" s="126"/>
      <c r="AB54" s="127"/>
      <c r="AC54" s="126"/>
      <c r="AD54" s="126"/>
      <c r="AE54" s="126"/>
      <c r="AF54" s="126"/>
      <c r="AG54" s="126"/>
      <c r="AH54" s="126"/>
      <c r="AI54" s="126"/>
      <c r="AJ54" s="126"/>
      <c r="AK54" s="126"/>
      <c r="AL54" s="126"/>
      <c r="AM54" s="126"/>
      <c r="AN54" s="126"/>
      <c r="AO54" s="126"/>
      <c r="AP54" s="126"/>
      <c r="AQ54" s="128"/>
    </row>
    <row r="55" spans="1:43" ht="12.75">
      <c r="A55" s="125"/>
      <c r="B55" s="125"/>
      <c r="C55" s="125"/>
      <c r="D55" s="125"/>
      <c r="E55" s="125"/>
      <c r="F55" s="125"/>
      <c r="G55" s="125"/>
      <c r="H55" s="126"/>
      <c r="I55" s="126"/>
      <c r="J55" s="125"/>
      <c r="K55" s="126"/>
      <c r="L55" s="126"/>
      <c r="M55" s="125"/>
      <c r="N55" s="126"/>
      <c r="O55" s="126"/>
      <c r="P55" s="125"/>
      <c r="Q55" s="126"/>
      <c r="R55" s="126"/>
      <c r="S55" s="125"/>
      <c r="T55" s="126"/>
      <c r="U55" s="126"/>
      <c r="V55" s="125"/>
      <c r="W55" s="126"/>
      <c r="X55" s="126"/>
      <c r="Y55" s="125"/>
      <c r="Z55" s="126"/>
      <c r="AA55" s="126"/>
      <c r="AB55" s="127"/>
      <c r="AC55" s="126"/>
      <c r="AD55" s="126"/>
      <c r="AE55" s="126"/>
      <c r="AF55" s="126"/>
      <c r="AG55" s="126"/>
      <c r="AH55" s="126"/>
      <c r="AI55" s="126"/>
      <c r="AJ55" s="126"/>
      <c r="AK55" s="126"/>
      <c r="AL55" s="126"/>
      <c r="AM55" s="126"/>
      <c r="AN55" s="126"/>
      <c r="AO55" s="126"/>
      <c r="AP55" s="126"/>
      <c r="AQ55" s="128"/>
    </row>
    <row r="56" spans="1:43" ht="12.75">
      <c r="A56" s="125"/>
      <c r="B56" s="125"/>
      <c r="C56" s="125"/>
      <c r="D56" s="125"/>
      <c r="E56" s="125"/>
      <c r="F56" s="125"/>
      <c r="G56" s="125"/>
      <c r="H56" s="126"/>
      <c r="I56" s="126"/>
      <c r="J56" s="125"/>
      <c r="K56" s="126"/>
      <c r="L56" s="126"/>
      <c r="M56" s="125"/>
      <c r="N56" s="126"/>
      <c r="O56" s="126"/>
      <c r="P56" s="125"/>
      <c r="Q56" s="126"/>
      <c r="R56" s="126"/>
      <c r="S56" s="125"/>
      <c r="T56" s="126"/>
      <c r="U56" s="126"/>
      <c r="V56" s="125"/>
      <c r="W56" s="126"/>
      <c r="X56" s="126"/>
      <c r="Y56" s="125"/>
      <c r="Z56" s="126"/>
      <c r="AA56" s="126"/>
      <c r="AB56" s="127"/>
      <c r="AC56" s="126"/>
      <c r="AD56" s="126"/>
      <c r="AE56" s="126"/>
      <c r="AF56" s="126"/>
      <c r="AG56" s="126"/>
      <c r="AH56" s="126"/>
      <c r="AI56" s="126"/>
      <c r="AJ56" s="126"/>
      <c r="AK56" s="126"/>
      <c r="AL56" s="126"/>
      <c r="AM56" s="126"/>
      <c r="AN56" s="126"/>
      <c r="AO56" s="126"/>
      <c r="AP56" s="126"/>
      <c r="AQ56" s="128"/>
    </row>
    <row r="57" spans="1:43" ht="12.75">
      <c r="A57" s="125"/>
      <c r="B57" s="125"/>
      <c r="C57" s="125"/>
      <c r="D57" s="125"/>
      <c r="E57" s="125"/>
      <c r="F57" s="125"/>
      <c r="G57" s="125"/>
      <c r="H57" s="126"/>
      <c r="I57" s="126"/>
      <c r="J57" s="125"/>
      <c r="K57" s="126"/>
      <c r="L57" s="126"/>
      <c r="M57" s="125"/>
      <c r="N57" s="126"/>
      <c r="O57" s="126"/>
      <c r="P57" s="125"/>
      <c r="Q57" s="126"/>
      <c r="R57" s="126"/>
      <c r="S57" s="125"/>
      <c r="T57" s="126"/>
      <c r="U57" s="126"/>
      <c r="V57" s="125"/>
      <c r="W57" s="126"/>
      <c r="X57" s="126"/>
      <c r="Y57" s="125"/>
      <c r="Z57" s="126"/>
      <c r="AA57" s="126"/>
      <c r="AB57" s="127"/>
      <c r="AC57" s="126"/>
      <c r="AD57" s="126"/>
      <c r="AE57" s="126"/>
      <c r="AF57" s="126"/>
      <c r="AG57" s="126"/>
      <c r="AH57" s="126"/>
      <c r="AI57" s="126"/>
      <c r="AJ57" s="126"/>
      <c r="AK57" s="126"/>
      <c r="AL57" s="126"/>
      <c r="AM57" s="126"/>
      <c r="AN57" s="126"/>
      <c r="AO57" s="126"/>
      <c r="AP57" s="126"/>
      <c r="AQ57" s="128"/>
    </row>
    <row r="58" spans="1:43" ht="12.75">
      <c r="A58" s="125"/>
      <c r="B58" s="125"/>
      <c r="C58" s="125"/>
      <c r="D58" s="125"/>
      <c r="E58" s="125"/>
      <c r="F58" s="125"/>
      <c r="G58" s="125"/>
      <c r="H58" s="126"/>
      <c r="I58" s="126"/>
      <c r="J58" s="125"/>
      <c r="K58" s="126"/>
      <c r="L58" s="126"/>
      <c r="M58" s="125"/>
      <c r="N58" s="126"/>
      <c r="O58" s="126"/>
      <c r="P58" s="125"/>
      <c r="Q58" s="126"/>
      <c r="R58" s="126"/>
      <c r="S58" s="125"/>
      <c r="T58" s="126"/>
      <c r="U58" s="126"/>
      <c r="V58" s="125"/>
      <c r="W58" s="126"/>
      <c r="X58" s="126"/>
      <c r="Y58" s="125"/>
      <c r="Z58" s="126"/>
      <c r="AA58" s="126"/>
      <c r="AB58" s="127"/>
      <c r="AC58" s="126"/>
      <c r="AD58" s="126"/>
      <c r="AE58" s="126"/>
      <c r="AF58" s="126"/>
      <c r="AG58" s="126"/>
      <c r="AH58" s="126"/>
      <c r="AI58" s="126"/>
      <c r="AJ58" s="126"/>
      <c r="AK58" s="126"/>
      <c r="AL58" s="126"/>
      <c r="AM58" s="126"/>
      <c r="AN58" s="126"/>
      <c r="AO58" s="126"/>
      <c r="AP58" s="126"/>
      <c r="AQ58" s="128"/>
    </row>
    <row r="59" spans="1:43" ht="12.75">
      <c r="A59" s="125"/>
      <c r="B59" s="125"/>
      <c r="C59" s="125"/>
      <c r="D59" s="125"/>
      <c r="E59" s="125"/>
      <c r="F59" s="125"/>
      <c r="G59" s="125"/>
      <c r="H59" s="126"/>
      <c r="I59" s="126"/>
      <c r="J59" s="125"/>
      <c r="K59" s="126"/>
      <c r="L59" s="126"/>
      <c r="M59" s="125"/>
      <c r="N59" s="126"/>
      <c r="O59" s="126"/>
      <c r="P59" s="125"/>
      <c r="Q59" s="126"/>
      <c r="R59" s="126"/>
      <c r="S59" s="125"/>
      <c r="T59" s="126"/>
      <c r="U59" s="126"/>
      <c r="V59" s="125"/>
      <c r="W59" s="126"/>
      <c r="X59" s="126"/>
      <c r="Y59" s="125"/>
      <c r="Z59" s="126"/>
      <c r="AA59" s="126"/>
      <c r="AB59" s="127"/>
      <c r="AC59" s="126"/>
      <c r="AD59" s="126"/>
      <c r="AE59" s="126"/>
      <c r="AF59" s="126"/>
      <c r="AG59" s="126"/>
      <c r="AH59" s="126"/>
      <c r="AI59" s="126"/>
      <c r="AJ59" s="126"/>
      <c r="AK59" s="126"/>
      <c r="AL59" s="126"/>
      <c r="AM59" s="126"/>
      <c r="AN59" s="126"/>
      <c r="AO59" s="126"/>
      <c r="AP59" s="126"/>
      <c r="AQ59" s="128"/>
    </row>
    <row r="60" spans="1:43" ht="12.75">
      <c r="A60" s="125"/>
      <c r="B60" s="125"/>
      <c r="C60" s="125"/>
      <c r="D60" s="125"/>
      <c r="E60" s="125"/>
      <c r="F60" s="125"/>
      <c r="G60" s="125"/>
      <c r="H60" s="126"/>
      <c r="I60" s="126"/>
      <c r="J60" s="125"/>
      <c r="K60" s="126"/>
      <c r="L60" s="126"/>
      <c r="M60" s="125"/>
      <c r="N60" s="126"/>
      <c r="O60" s="126"/>
      <c r="P60" s="125"/>
      <c r="Q60" s="126"/>
      <c r="R60" s="126"/>
      <c r="S60" s="125"/>
      <c r="T60" s="126"/>
      <c r="U60" s="126"/>
      <c r="V60" s="125"/>
      <c r="W60" s="126"/>
      <c r="X60" s="126"/>
      <c r="Y60" s="125"/>
      <c r="Z60" s="126"/>
      <c r="AA60" s="126"/>
      <c r="AB60" s="127"/>
      <c r="AC60" s="126"/>
      <c r="AD60" s="126"/>
      <c r="AE60" s="126"/>
      <c r="AF60" s="126"/>
      <c r="AG60" s="126"/>
      <c r="AH60" s="126"/>
      <c r="AI60" s="126"/>
      <c r="AJ60" s="126"/>
      <c r="AK60" s="126"/>
      <c r="AL60" s="126"/>
      <c r="AM60" s="126"/>
      <c r="AN60" s="126"/>
      <c r="AO60" s="126"/>
      <c r="AP60" s="126"/>
      <c r="AQ60" s="128"/>
    </row>
    <row r="61" spans="1:43" ht="12.75">
      <c r="A61" s="125"/>
      <c r="B61" s="125"/>
      <c r="C61" s="125"/>
      <c r="D61" s="125"/>
      <c r="E61" s="125"/>
      <c r="F61" s="125"/>
      <c r="G61" s="125"/>
      <c r="H61" s="126"/>
      <c r="I61" s="126"/>
      <c r="J61" s="125"/>
      <c r="K61" s="126"/>
      <c r="L61" s="126"/>
      <c r="M61" s="125"/>
      <c r="N61" s="126"/>
      <c r="O61" s="126"/>
      <c r="P61" s="125"/>
      <c r="Q61" s="126"/>
      <c r="R61" s="126"/>
      <c r="S61" s="125"/>
      <c r="T61" s="126"/>
      <c r="U61" s="126"/>
      <c r="V61" s="125"/>
      <c r="W61" s="126"/>
      <c r="X61" s="126"/>
      <c r="Y61" s="125"/>
      <c r="Z61" s="126"/>
      <c r="AA61" s="126"/>
      <c r="AB61" s="127"/>
      <c r="AC61" s="126"/>
      <c r="AD61" s="126"/>
      <c r="AE61" s="126"/>
      <c r="AF61" s="126"/>
      <c r="AG61" s="126"/>
      <c r="AH61" s="126"/>
      <c r="AI61" s="126"/>
      <c r="AJ61" s="126"/>
      <c r="AK61" s="126"/>
      <c r="AL61" s="126"/>
      <c r="AM61" s="126"/>
      <c r="AN61" s="126"/>
      <c r="AO61" s="126"/>
      <c r="AP61" s="126"/>
      <c r="AQ61" s="128"/>
    </row>
    <row r="62" spans="1:43" ht="12.75">
      <c r="A62" s="125"/>
      <c r="B62" s="125"/>
      <c r="C62" s="125"/>
      <c r="D62" s="125"/>
      <c r="E62" s="125"/>
      <c r="F62" s="125"/>
      <c r="G62" s="125"/>
      <c r="H62" s="126"/>
      <c r="I62" s="126"/>
      <c r="J62" s="125"/>
      <c r="K62" s="126"/>
      <c r="L62" s="126"/>
      <c r="M62" s="125"/>
      <c r="N62" s="126"/>
      <c r="O62" s="126"/>
      <c r="P62" s="125"/>
      <c r="Q62" s="126"/>
      <c r="R62" s="126"/>
      <c r="S62" s="125"/>
      <c r="T62" s="126"/>
      <c r="U62" s="126"/>
      <c r="V62" s="125"/>
      <c r="W62" s="126"/>
      <c r="X62" s="126"/>
      <c r="Y62" s="125"/>
      <c r="Z62" s="126"/>
      <c r="AA62" s="126"/>
      <c r="AB62" s="127"/>
      <c r="AC62" s="126"/>
      <c r="AD62" s="126"/>
      <c r="AE62" s="126"/>
      <c r="AF62" s="126"/>
      <c r="AG62" s="126"/>
      <c r="AH62" s="126"/>
      <c r="AI62" s="126"/>
      <c r="AJ62" s="126"/>
      <c r="AK62" s="126"/>
      <c r="AL62" s="126"/>
      <c r="AM62" s="126"/>
      <c r="AN62" s="126"/>
      <c r="AO62" s="126"/>
      <c r="AP62" s="126"/>
      <c r="AQ62" s="128"/>
    </row>
    <row r="63" spans="1:43" ht="12.75">
      <c r="A63" s="125"/>
      <c r="B63" s="125"/>
      <c r="C63" s="125"/>
      <c r="D63" s="125"/>
      <c r="E63" s="125"/>
      <c r="F63" s="125"/>
      <c r="G63" s="125"/>
      <c r="H63" s="126"/>
      <c r="I63" s="126"/>
      <c r="J63" s="125"/>
      <c r="K63" s="126"/>
      <c r="L63" s="126"/>
      <c r="M63" s="125"/>
      <c r="N63" s="126"/>
      <c r="O63" s="126"/>
      <c r="P63" s="125"/>
      <c r="Q63" s="126"/>
      <c r="R63" s="126"/>
      <c r="S63" s="125"/>
      <c r="T63" s="126"/>
      <c r="U63" s="126"/>
      <c r="V63" s="125"/>
      <c r="W63" s="126"/>
      <c r="X63" s="126"/>
      <c r="Y63" s="125"/>
      <c r="Z63" s="126"/>
      <c r="AA63" s="126"/>
      <c r="AB63" s="127"/>
      <c r="AC63" s="126"/>
      <c r="AD63" s="126"/>
      <c r="AE63" s="126"/>
      <c r="AF63" s="126"/>
      <c r="AG63" s="126"/>
      <c r="AH63" s="126"/>
      <c r="AI63" s="126"/>
      <c r="AJ63" s="126"/>
      <c r="AK63" s="126"/>
      <c r="AL63" s="126"/>
      <c r="AM63" s="126"/>
      <c r="AN63" s="126"/>
      <c r="AO63" s="126"/>
      <c r="AP63" s="126"/>
      <c r="AQ63" s="128"/>
    </row>
    <row r="64" spans="1:43" ht="12.75">
      <c r="A64" s="125"/>
      <c r="B64" s="125"/>
      <c r="C64" s="125"/>
      <c r="D64" s="125"/>
      <c r="E64" s="125"/>
      <c r="F64" s="125"/>
      <c r="G64" s="125"/>
      <c r="H64" s="126"/>
      <c r="I64" s="126"/>
      <c r="J64" s="125"/>
      <c r="K64" s="126"/>
      <c r="L64" s="126"/>
      <c r="M64" s="125"/>
      <c r="N64" s="126"/>
      <c r="O64" s="126"/>
      <c r="P64" s="125"/>
      <c r="Q64" s="126"/>
      <c r="R64" s="126"/>
      <c r="S64" s="125"/>
      <c r="T64" s="126"/>
      <c r="U64" s="126"/>
      <c r="V64" s="125"/>
      <c r="W64" s="126"/>
      <c r="X64" s="126"/>
      <c r="Y64" s="125"/>
      <c r="Z64" s="126"/>
      <c r="AA64" s="126"/>
      <c r="AB64" s="127"/>
      <c r="AC64" s="126"/>
      <c r="AD64" s="126"/>
      <c r="AE64" s="126"/>
      <c r="AF64" s="126"/>
      <c r="AG64" s="126"/>
      <c r="AH64" s="126"/>
      <c r="AI64" s="126"/>
      <c r="AJ64" s="126"/>
      <c r="AK64" s="126"/>
      <c r="AL64" s="126"/>
      <c r="AM64" s="126"/>
      <c r="AN64" s="126"/>
      <c r="AO64" s="126"/>
      <c r="AP64" s="126"/>
      <c r="AQ64" s="128"/>
    </row>
    <row r="65" spans="1:43" ht="12.75">
      <c r="A65" s="125"/>
      <c r="B65" s="125"/>
      <c r="C65" s="125"/>
      <c r="D65" s="125"/>
      <c r="E65" s="125"/>
      <c r="F65" s="125"/>
      <c r="G65" s="125"/>
      <c r="H65" s="126"/>
      <c r="I65" s="126"/>
      <c r="J65" s="125"/>
      <c r="K65" s="126"/>
      <c r="L65" s="126"/>
      <c r="M65" s="125"/>
      <c r="N65" s="126"/>
      <c r="O65" s="126"/>
      <c r="P65" s="125"/>
      <c r="Q65" s="126"/>
      <c r="R65" s="126"/>
      <c r="S65" s="125"/>
      <c r="T65" s="126"/>
      <c r="U65" s="126"/>
      <c r="V65" s="125"/>
      <c r="W65" s="126"/>
      <c r="X65" s="126"/>
      <c r="Y65" s="125"/>
      <c r="Z65" s="126"/>
      <c r="AA65" s="126"/>
      <c r="AB65" s="127"/>
      <c r="AC65" s="126"/>
      <c r="AD65" s="126"/>
      <c r="AE65" s="126"/>
      <c r="AF65" s="126"/>
      <c r="AG65" s="126"/>
      <c r="AH65" s="126"/>
      <c r="AI65" s="126"/>
      <c r="AJ65" s="126"/>
      <c r="AK65" s="126"/>
      <c r="AL65" s="126"/>
      <c r="AM65" s="126"/>
      <c r="AN65" s="126"/>
      <c r="AO65" s="126"/>
      <c r="AP65" s="126"/>
      <c r="AQ65" s="128"/>
    </row>
    <row r="66" spans="1:43" ht="12.75">
      <c r="A66" s="125"/>
      <c r="B66" s="125"/>
      <c r="C66" s="125"/>
      <c r="D66" s="125"/>
      <c r="E66" s="125"/>
      <c r="F66" s="125"/>
      <c r="G66" s="125"/>
      <c r="H66" s="126"/>
      <c r="I66" s="126"/>
      <c r="J66" s="125"/>
      <c r="K66" s="126"/>
      <c r="L66" s="126"/>
      <c r="M66" s="125"/>
      <c r="N66" s="126"/>
      <c r="O66" s="126"/>
      <c r="P66" s="125"/>
      <c r="Q66" s="126"/>
      <c r="R66" s="126"/>
      <c r="S66" s="125"/>
      <c r="T66" s="126"/>
      <c r="U66" s="126"/>
      <c r="V66" s="125"/>
      <c r="W66" s="126"/>
      <c r="X66" s="126"/>
      <c r="Y66" s="125"/>
      <c r="Z66" s="126"/>
      <c r="AA66" s="126"/>
      <c r="AB66" s="127"/>
      <c r="AC66" s="126"/>
      <c r="AD66" s="126"/>
      <c r="AE66" s="126"/>
      <c r="AF66" s="126"/>
      <c r="AG66" s="126"/>
      <c r="AH66" s="126"/>
      <c r="AI66" s="126"/>
      <c r="AJ66" s="126"/>
      <c r="AK66" s="126"/>
      <c r="AL66" s="126"/>
      <c r="AM66" s="126"/>
      <c r="AN66" s="126"/>
      <c r="AO66" s="126"/>
      <c r="AP66" s="126"/>
      <c r="AQ66" s="128"/>
    </row>
    <row r="67" spans="1:43" ht="12.75">
      <c r="A67" s="125"/>
      <c r="B67" s="125"/>
      <c r="C67" s="125"/>
      <c r="D67" s="125"/>
      <c r="E67" s="125"/>
      <c r="F67" s="125"/>
      <c r="G67" s="125"/>
      <c r="H67" s="126"/>
      <c r="I67" s="126"/>
      <c r="J67" s="125"/>
      <c r="K67" s="126"/>
      <c r="L67" s="126"/>
      <c r="M67" s="125"/>
      <c r="N67" s="126"/>
      <c r="O67" s="126"/>
      <c r="P67" s="125"/>
      <c r="Q67" s="126"/>
      <c r="R67" s="126"/>
      <c r="S67" s="125"/>
      <c r="T67" s="126"/>
      <c r="U67" s="126"/>
      <c r="V67" s="125"/>
      <c r="W67" s="126"/>
      <c r="X67" s="126"/>
      <c r="Y67" s="125"/>
      <c r="Z67" s="126"/>
      <c r="AA67" s="126"/>
      <c r="AB67" s="127"/>
      <c r="AC67" s="126"/>
      <c r="AD67" s="126"/>
      <c r="AE67" s="126"/>
      <c r="AF67" s="126"/>
      <c r="AG67" s="126"/>
      <c r="AH67" s="126"/>
      <c r="AI67" s="126"/>
      <c r="AJ67" s="126"/>
      <c r="AK67" s="126"/>
      <c r="AL67" s="126"/>
      <c r="AM67" s="126"/>
      <c r="AN67" s="126"/>
      <c r="AO67" s="126"/>
      <c r="AP67" s="126"/>
      <c r="AQ67" s="128"/>
    </row>
    <row r="68" spans="1:43" ht="12.75">
      <c r="A68" s="125"/>
      <c r="B68" s="125"/>
      <c r="C68" s="125"/>
      <c r="D68" s="125"/>
      <c r="E68" s="125"/>
      <c r="F68" s="125"/>
      <c r="G68" s="125"/>
      <c r="H68" s="126"/>
      <c r="I68" s="126"/>
      <c r="J68" s="125"/>
      <c r="K68" s="126"/>
      <c r="L68" s="126"/>
      <c r="M68" s="125"/>
      <c r="N68" s="126"/>
      <c r="O68" s="126"/>
      <c r="P68" s="125"/>
      <c r="Q68" s="126"/>
      <c r="R68" s="126"/>
      <c r="S68" s="125"/>
      <c r="T68" s="126"/>
      <c r="U68" s="126"/>
      <c r="V68" s="125"/>
      <c r="W68" s="126"/>
      <c r="X68" s="126"/>
      <c r="Y68" s="125"/>
      <c r="Z68" s="126"/>
      <c r="AA68" s="126"/>
      <c r="AB68" s="127"/>
      <c r="AC68" s="126"/>
      <c r="AD68" s="126"/>
      <c r="AE68" s="126"/>
      <c r="AF68" s="126"/>
      <c r="AG68" s="126"/>
      <c r="AH68" s="126"/>
      <c r="AI68" s="126"/>
      <c r="AJ68" s="126"/>
      <c r="AK68" s="126"/>
      <c r="AL68" s="126"/>
      <c r="AM68" s="126"/>
      <c r="AN68" s="126"/>
      <c r="AO68" s="126"/>
      <c r="AP68" s="126"/>
      <c r="AQ68" s="128"/>
    </row>
    <row r="69" spans="1:43" ht="12.75">
      <c r="A69" s="125"/>
      <c r="B69" s="125"/>
      <c r="C69" s="125"/>
      <c r="D69" s="125"/>
      <c r="E69" s="125"/>
      <c r="F69" s="125"/>
      <c r="G69" s="125"/>
      <c r="H69" s="126"/>
      <c r="I69" s="126"/>
      <c r="J69" s="125"/>
      <c r="K69" s="126"/>
      <c r="L69" s="126"/>
      <c r="M69" s="125"/>
      <c r="N69" s="126"/>
      <c r="O69" s="126"/>
      <c r="P69" s="125"/>
      <c r="Q69" s="126"/>
      <c r="R69" s="126"/>
      <c r="S69" s="125"/>
      <c r="T69" s="126"/>
      <c r="U69" s="126"/>
      <c r="V69" s="125"/>
      <c r="W69" s="126"/>
      <c r="X69" s="126"/>
      <c r="Y69" s="125"/>
      <c r="Z69" s="126"/>
      <c r="AA69" s="126"/>
      <c r="AB69" s="127"/>
      <c r="AC69" s="126"/>
      <c r="AD69" s="126"/>
      <c r="AE69" s="126"/>
      <c r="AF69" s="126"/>
      <c r="AG69" s="126"/>
      <c r="AH69" s="126"/>
      <c r="AI69" s="126"/>
      <c r="AJ69" s="126"/>
      <c r="AK69" s="126"/>
      <c r="AL69" s="126"/>
      <c r="AM69" s="126"/>
      <c r="AN69" s="126"/>
      <c r="AO69" s="126"/>
      <c r="AP69" s="126"/>
      <c r="AQ69" s="128"/>
    </row>
    <row r="70" spans="1:43" ht="12.75">
      <c r="A70" s="125"/>
      <c r="B70" s="125"/>
      <c r="C70" s="125"/>
      <c r="D70" s="125"/>
      <c r="E70" s="125"/>
      <c r="F70" s="125"/>
      <c r="G70" s="125"/>
      <c r="H70" s="126"/>
      <c r="I70" s="126"/>
      <c r="J70" s="125"/>
      <c r="K70" s="126"/>
      <c r="L70" s="126"/>
      <c r="M70" s="125"/>
      <c r="N70" s="126"/>
      <c r="O70" s="126"/>
      <c r="P70" s="125"/>
      <c r="Q70" s="126"/>
      <c r="R70" s="126"/>
      <c r="S70" s="125"/>
      <c r="T70" s="126"/>
      <c r="U70" s="126"/>
      <c r="V70" s="125"/>
      <c r="W70" s="126"/>
      <c r="X70" s="126"/>
      <c r="Y70" s="125"/>
      <c r="Z70" s="126"/>
      <c r="AA70" s="126"/>
      <c r="AB70" s="127"/>
      <c r="AC70" s="126"/>
      <c r="AD70" s="126"/>
      <c r="AE70" s="126"/>
      <c r="AF70" s="126"/>
      <c r="AG70" s="126"/>
      <c r="AH70" s="126"/>
      <c r="AI70" s="126"/>
      <c r="AJ70" s="126"/>
      <c r="AK70" s="126"/>
      <c r="AL70" s="126"/>
      <c r="AM70" s="126"/>
      <c r="AN70" s="126"/>
      <c r="AO70" s="126"/>
      <c r="AP70" s="126"/>
      <c r="AQ70" s="128"/>
    </row>
    <row r="71" spans="1:43" ht="12.75">
      <c r="A71" s="125"/>
      <c r="B71" s="125"/>
      <c r="C71" s="125"/>
      <c r="D71" s="125"/>
      <c r="E71" s="125"/>
      <c r="F71" s="125"/>
      <c r="G71" s="125"/>
      <c r="H71" s="126"/>
      <c r="I71" s="126"/>
      <c r="J71" s="125"/>
      <c r="K71" s="126"/>
      <c r="L71" s="126"/>
      <c r="M71" s="125"/>
      <c r="N71" s="126"/>
      <c r="O71" s="126"/>
      <c r="P71" s="125"/>
      <c r="Q71" s="126"/>
      <c r="R71" s="126"/>
      <c r="S71" s="125"/>
      <c r="T71" s="126"/>
      <c r="U71" s="126"/>
      <c r="V71" s="125"/>
      <c r="W71" s="126"/>
      <c r="X71" s="126"/>
      <c r="Y71" s="125"/>
      <c r="Z71" s="126"/>
      <c r="AA71" s="126"/>
      <c r="AB71" s="127"/>
      <c r="AC71" s="126"/>
      <c r="AD71" s="126"/>
      <c r="AE71" s="126"/>
      <c r="AF71" s="126"/>
      <c r="AG71" s="126"/>
      <c r="AH71" s="126"/>
      <c r="AI71" s="126"/>
      <c r="AJ71" s="126"/>
      <c r="AK71" s="126"/>
      <c r="AL71" s="126"/>
      <c r="AM71" s="126"/>
      <c r="AN71" s="126"/>
      <c r="AO71" s="126"/>
      <c r="AP71" s="126"/>
      <c r="AQ71" s="128"/>
    </row>
    <row r="72" spans="1:43" ht="12.75">
      <c r="A72" s="125"/>
      <c r="B72" s="125"/>
      <c r="C72" s="125"/>
      <c r="D72" s="125"/>
      <c r="E72" s="125"/>
      <c r="F72" s="125"/>
      <c r="G72" s="125"/>
      <c r="H72" s="126"/>
      <c r="I72" s="126"/>
      <c r="J72" s="125"/>
      <c r="K72" s="126"/>
      <c r="L72" s="126"/>
      <c r="M72" s="125"/>
      <c r="N72" s="126"/>
      <c r="O72" s="126"/>
      <c r="P72" s="125"/>
      <c r="Q72" s="126"/>
      <c r="R72" s="126"/>
      <c r="S72" s="125"/>
      <c r="T72" s="126"/>
      <c r="U72" s="126"/>
      <c r="V72" s="125"/>
      <c r="W72" s="126"/>
      <c r="X72" s="126"/>
      <c r="Y72" s="125"/>
      <c r="Z72" s="126"/>
      <c r="AA72" s="126"/>
      <c r="AB72" s="127"/>
      <c r="AC72" s="126"/>
      <c r="AD72" s="126"/>
      <c r="AE72" s="126"/>
      <c r="AF72" s="126"/>
      <c r="AG72" s="126"/>
      <c r="AH72" s="126"/>
      <c r="AI72" s="126"/>
      <c r="AJ72" s="126"/>
      <c r="AK72" s="126"/>
      <c r="AL72" s="126"/>
      <c r="AM72" s="126"/>
      <c r="AN72" s="126"/>
      <c r="AO72" s="126"/>
      <c r="AP72" s="126"/>
      <c r="AQ72" s="128"/>
    </row>
    <row r="73" spans="1:43" ht="12.75">
      <c r="A73" s="125"/>
      <c r="B73" s="125"/>
      <c r="C73" s="125"/>
      <c r="D73" s="125"/>
      <c r="E73" s="125"/>
      <c r="F73" s="125"/>
      <c r="G73" s="125"/>
      <c r="H73" s="126"/>
      <c r="I73" s="126"/>
      <c r="J73" s="125"/>
      <c r="K73" s="126"/>
      <c r="L73" s="126"/>
      <c r="M73" s="125"/>
      <c r="N73" s="126"/>
      <c r="O73" s="126"/>
      <c r="P73" s="125"/>
      <c r="Q73" s="126"/>
      <c r="R73" s="126"/>
      <c r="S73" s="125"/>
      <c r="T73" s="126"/>
      <c r="U73" s="126"/>
      <c r="V73" s="125"/>
      <c r="W73" s="126"/>
      <c r="X73" s="126"/>
      <c r="Y73" s="125"/>
      <c r="Z73" s="126"/>
      <c r="AA73" s="126"/>
      <c r="AB73" s="127"/>
      <c r="AC73" s="126"/>
      <c r="AD73" s="126"/>
      <c r="AE73" s="126"/>
      <c r="AF73" s="126"/>
      <c r="AG73" s="126"/>
      <c r="AH73" s="126"/>
      <c r="AI73" s="126"/>
      <c r="AJ73" s="126"/>
      <c r="AK73" s="126"/>
      <c r="AL73" s="126"/>
      <c r="AM73" s="126"/>
      <c r="AN73" s="126"/>
      <c r="AO73" s="126"/>
      <c r="AP73" s="126"/>
      <c r="AQ73" s="128"/>
    </row>
    <row r="74" spans="1:43" ht="12.75">
      <c r="A74" s="125"/>
      <c r="B74" s="125"/>
      <c r="C74" s="125"/>
      <c r="D74" s="125"/>
      <c r="E74" s="125"/>
      <c r="F74" s="125"/>
      <c r="G74" s="125"/>
      <c r="H74" s="126"/>
      <c r="I74" s="126"/>
      <c r="J74" s="125"/>
      <c r="K74" s="126"/>
      <c r="L74" s="126"/>
      <c r="M74" s="125"/>
      <c r="N74" s="126"/>
      <c r="O74" s="126"/>
      <c r="P74" s="125"/>
      <c r="Q74" s="126"/>
      <c r="R74" s="126"/>
      <c r="S74" s="125"/>
      <c r="T74" s="126"/>
      <c r="U74" s="126"/>
      <c r="V74" s="125"/>
      <c r="W74" s="126"/>
      <c r="X74" s="126"/>
      <c r="Y74" s="125"/>
      <c r="Z74" s="126"/>
      <c r="AA74" s="126"/>
      <c r="AB74" s="127"/>
      <c r="AC74" s="126"/>
      <c r="AD74" s="126"/>
      <c r="AE74" s="126"/>
      <c r="AF74" s="126"/>
      <c r="AG74" s="126"/>
      <c r="AH74" s="126"/>
      <c r="AI74" s="126"/>
      <c r="AJ74" s="126"/>
      <c r="AK74" s="126"/>
      <c r="AL74" s="126"/>
      <c r="AM74" s="126"/>
      <c r="AN74" s="126"/>
      <c r="AO74" s="126"/>
      <c r="AP74" s="126"/>
      <c r="AQ74" s="128"/>
    </row>
    <row r="75" spans="1:43" ht="12.75">
      <c r="A75" s="125"/>
      <c r="B75" s="125"/>
      <c r="C75" s="125"/>
      <c r="D75" s="125"/>
      <c r="E75" s="125"/>
      <c r="F75" s="125"/>
      <c r="G75" s="125"/>
      <c r="H75" s="126"/>
      <c r="I75" s="126"/>
      <c r="J75" s="125"/>
      <c r="K75" s="126"/>
      <c r="L75" s="126"/>
      <c r="M75" s="125"/>
      <c r="N75" s="126"/>
      <c r="O75" s="126"/>
      <c r="P75" s="125"/>
      <c r="Q75" s="126"/>
      <c r="R75" s="126"/>
      <c r="S75" s="125"/>
      <c r="T75" s="126"/>
      <c r="U75" s="126"/>
      <c r="V75" s="125"/>
      <c r="W75" s="126"/>
      <c r="X75" s="126"/>
      <c r="Y75" s="125"/>
      <c r="Z75" s="126"/>
      <c r="AA75" s="126"/>
      <c r="AB75" s="127"/>
      <c r="AC75" s="126"/>
      <c r="AD75" s="126"/>
      <c r="AE75" s="126"/>
      <c r="AF75" s="126"/>
      <c r="AG75" s="126"/>
      <c r="AH75" s="126"/>
      <c r="AI75" s="126"/>
      <c r="AJ75" s="126"/>
      <c r="AK75" s="126"/>
      <c r="AL75" s="126"/>
      <c r="AM75" s="126"/>
      <c r="AN75" s="126"/>
      <c r="AO75" s="126"/>
      <c r="AP75" s="126"/>
      <c r="AQ75" s="128"/>
    </row>
    <row r="76" spans="1:43" ht="12.75">
      <c r="A76" s="125"/>
      <c r="B76" s="125"/>
      <c r="C76" s="125"/>
      <c r="D76" s="125"/>
      <c r="E76" s="125"/>
      <c r="F76" s="125"/>
      <c r="G76" s="125"/>
      <c r="H76" s="126"/>
      <c r="I76" s="126"/>
      <c r="J76" s="125"/>
      <c r="K76" s="126"/>
      <c r="L76" s="126"/>
      <c r="M76" s="125"/>
      <c r="N76" s="126"/>
      <c r="O76" s="126"/>
      <c r="P76" s="125"/>
      <c r="Q76" s="126"/>
      <c r="R76" s="126"/>
      <c r="S76" s="125"/>
      <c r="T76" s="126"/>
      <c r="U76" s="126"/>
      <c r="V76" s="125"/>
      <c r="W76" s="126"/>
      <c r="X76" s="126"/>
      <c r="Y76" s="125"/>
      <c r="Z76" s="126"/>
      <c r="AA76" s="126"/>
      <c r="AB76" s="127"/>
      <c r="AC76" s="126"/>
      <c r="AD76" s="126"/>
      <c r="AE76" s="126"/>
      <c r="AF76" s="126"/>
      <c r="AG76" s="126"/>
      <c r="AH76" s="126"/>
      <c r="AI76" s="126"/>
      <c r="AJ76" s="126"/>
      <c r="AK76" s="126"/>
      <c r="AL76" s="126"/>
      <c r="AM76" s="126"/>
      <c r="AN76" s="126"/>
      <c r="AO76" s="126"/>
      <c r="AP76" s="126"/>
      <c r="AQ76" s="128"/>
    </row>
    <row r="77" spans="1:43" ht="12.75">
      <c r="A77" s="125"/>
      <c r="B77" s="125"/>
      <c r="C77" s="125"/>
      <c r="D77" s="125"/>
      <c r="E77" s="125"/>
      <c r="F77" s="125"/>
      <c r="G77" s="125"/>
      <c r="H77" s="126"/>
      <c r="I77" s="126"/>
      <c r="J77" s="125"/>
      <c r="K77" s="126"/>
      <c r="L77" s="126"/>
      <c r="M77" s="125"/>
      <c r="N77" s="126"/>
      <c r="O77" s="126"/>
      <c r="P77" s="125"/>
      <c r="Q77" s="126"/>
      <c r="R77" s="126"/>
      <c r="S77" s="125"/>
      <c r="T77" s="126"/>
      <c r="U77" s="126"/>
      <c r="V77" s="125"/>
      <c r="W77" s="126"/>
      <c r="X77" s="126"/>
      <c r="Y77" s="125"/>
      <c r="Z77" s="126"/>
      <c r="AA77" s="126"/>
      <c r="AB77" s="127"/>
      <c r="AC77" s="126"/>
      <c r="AD77" s="126"/>
      <c r="AE77" s="126"/>
      <c r="AF77" s="126"/>
      <c r="AG77" s="126"/>
      <c r="AH77" s="126"/>
      <c r="AI77" s="126"/>
      <c r="AJ77" s="126"/>
      <c r="AK77" s="126"/>
      <c r="AL77" s="126"/>
      <c r="AM77" s="126"/>
      <c r="AN77" s="126"/>
      <c r="AO77" s="126"/>
      <c r="AP77" s="126"/>
      <c r="AQ77" s="128"/>
    </row>
    <row r="78" spans="1:43" ht="12.75">
      <c r="A78" s="125"/>
      <c r="B78" s="125"/>
      <c r="C78" s="125"/>
      <c r="D78" s="125"/>
      <c r="E78" s="125"/>
      <c r="F78" s="125"/>
      <c r="G78" s="125"/>
      <c r="H78" s="126"/>
      <c r="I78" s="126"/>
      <c r="J78" s="125"/>
      <c r="K78" s="126"/>
      <c r="L78" s="126"/>
      <c r="M78" s="125"/>
      <c r="N78" s="126"/>
      <c r="O78" s="126"/>
      <c r="P78" s="125"/>
      <c r="Q78" s="126"/>
      <c r="R78" s="126"/>
      <c r="S78" s="125"/>
      <c r="T78" s="126"/>
      <c r="U78" s="126"/>
      <c r="V78" s="125"/>
      <c r="W78" s="126"/>
      <c r="X78" s="126"/>
      <c r="Y78" s="125"/>
      <c r="Z78" s="126"/>
      <c r="AA78" s="126"/>
      <c r="AB78" s="127"/>
      <c r="AC78" s="126"/>
      <c r="AD78" s="126"/>
      <c r="AE78" s="126"/>
      <c r="AF78" s="126"/>
      <c r="AG78" s="126"/>
      <c r="AH78" s="126"/>
      <c r="AI78" s="126"/>
      <c r="AJ78" s="126"/>
      <c r="AK78" s="126"/>
      <c r="AL78" s="126"/>
      <c r="AM78" s="126"/>
      <c r="AN78" s="126"/>
      <c r="AO78" s="126"/>
      <c r="AP78" s="126"/>
      <c r="AQ78" s="128"/>
    </row>
    <row r="79" spans="1:43" ht="12.75">
      <c r="A79" s="125"/>
      <c r="B79" s="125"/>
      <c r="C79" s="125"/>
      <c r="D79" s="125"/>
      <c r="E79" s="125"/>
      <c r="F79" s="125"/>
      <c r="G79" s="125"/>
      <c r="H79" s="126"/>
      <c r="I79" s="126"/>
      <c r="J79" s="125"/>
      <c r="K79" s="126"/>
      <c r="L79" s="126"/>
      <c r="M79" s="125"/>
      <c r="N79" s="126"/>
      <c r="O79" s="126"/>
      <c r="P79" s="125"/>
      <c r="Q79" s="126"/>
      <c r="R79" s="126"/>
      <c r="S79" s="125"/>
      <c r="T79" s="126"/>
      <c r="U79" s="126"/>
      <c r="V79" s="125"/>
      <c r="W79" s="126"/>
      <c r="X79" s="126"/>
      <c r="Y79" s="125"/>
      <c r="Z79" s="126"/>
      <c r="AA79" s="126"/>
      <c r="AB79" s="127"/>
      <c r="AC79" s="126"/>
      <c r="AD79" s="126"/>
      <c r="AE79" s="126"/>
      <c r="AF79" s="126"/>
      <c r="AG79" s="126"/>
      <c r="AH79" s="126"/>
      <c r="AI79" s="126"/>
      <c r="AJ79" s="126"/>
      <c r="AK79" s="126"/>
      <c r="AL79" s="126"/>
      <c r="AM79" s="126"/>
      <c r="AN79" s="126"/>
      <c r="AO79" s="126"/>
      <c r="AP79" s="126"/>
      <c r="AQ79" s="128"/>
    </row>
    <row r="80" spans="1:43" ht="12.75">
      <c r="A80" s="125"/>
      <c r="B80" s="125"/>
      <c r="C80" s="125"/>
      <c r="D80" s="125"/>
      <c r="E80" s="125"/>
      <c r="F80" s="125"/>
      <c r="G80" s="125"/>
      <c r="H80" s="126"/>
      <c r="I80" s="126"/>
      <c r="J80" s="125"/>
      <c r="K80" s="126"/>
      <c r="L80" s="126"/>
      <c r="M80" s="125"/>
      <c r="N80" s="126"/>
      <c r="O80" s="126"/>
      <c r="P80" s="125"/>
      <c r="Q80" s="126"/>
      <c r="R80" s="126"/>
      <c r="S80" s="125"/>
      <c r="T80" s="126"/>
      <c r="U80" s="126"/>
      <c r="V80" s="125"/>
      <c r="W80" s="126"/>
      <c r="X80" s="126"/>
      <c r="Y80" s="125"/>
      <c r="Z80" s="126"/>
      <c r="AA80" s="126"/>
      <c r="AB80" s="127"/>
      <c r="AC80" s="126"/>
      <c r="AD80" s="126"/>
      <c r="AE80" s="126"/>
      <c r="AF80" s="126"/>
      <c r="AG80" s="126"/>
      <c r="AH80" s="126"/>
      <c r="AI80" s="126"/>
      <c r="AJ80" s="126"/>
      <c r="AK80" s="126"/>
      <c r="AL80" s="126"/>
      <c r="AM80" s="126"/>
      <c r="AN80" s="126"/>
      <c r="AO80" s="126"/>
      <c r="AP80" s="126"/>
      <c r="AQ80" s="128"/>
    </row>
    <row r="81" spans="1:43" ht="12.75">
      <c r="A81" s="125"/>
      <c r="B81" s="125"/>
      <c r="C81" s="125"/>
      <c r="D81" s="125"/>
      <c r="E81" s="125"/>
      <c r="F81" s="125"/>
      <c r="G81" s="125"/>
      <c r="H81" s="126"/>
      <c r="I81" s="126"/>
      <c r="J81" s="125"/>
      <c r="K81" s="126"/>
      <c r="L81" s="126"/>
      <c r="M81" s="125"/>
      <c r="N81" s="126"/>
      <c r="O81" s="126"/>
      <c r="P81" s="125"/>
      <c r="Q81" s="126"/>
      <c r="R81" s="126"/>
      <c r="S81" s="125"/>
      <c r="T81" s="126"/>
      <c r="U81" s="126"/>
      <c r="V81" s="125"/>
      <c r="W81" s="126"/>
      <c r="X81" s="126"/>
      <c r="Y81" s="125"/>
      <c r="Z81" s="126"/>
      <c r="AA81" s="126"/>
      <c r="AB81" s="127"/>
      <c r="AC81" s="126"/>
      <c r="AD81" s="126"/>
      <c r="AE81" s="126"/>
      <c r="AF81" s="126"/>
      <c r="AG81" s="126"/>
      <c r="AH81" s="126"/>
      <c r="AI81" s="126"/>
      <c r="AJ81" s="126"/>
      <c r="AK81" s="126"/>
      <c r="AL81" s="126"/>
      <c r="AM81" s="126"/>
      <c r="AN81" s="126"/>
      <c r="AO81" s="126"/>
      <c r="AP81" s="126"/>
      <c r="AQ81" s="128"/>
    </row>
    <row r="82" spans="1:43" ht="12.75">
      <c r="A82" s="125"/>
      <c r="B82" s="125"/>
      <c r="C82" s="125"/>
      <c r="D82" s="125"/>
      <c r="E82" s="125"/>
      <c r="F82" s="125"/>
      <c r="G82" s="125"/>
      <c r="H82" s="126"/>
      <c r="I82" s="126"/>
      <c r="J82" s="125"/>
      <c r="K82" s="126"/>
      <c r="L82" s="126"/>
      <c r="M82" s="125"/>
      <c r="N82" s="126"/>
      <c r="O82" s="126"/>
      <c r="P82" s="125"/>
      <c r="Q82" s="126"/>
      <c r="R82" s="126"/>
      <c r="S82" s="125"/>
      <c r="T82" s="126"/>
      <c r="U82" s="126"/>
      <c r="V82" s="125"/>
      <c r="W82" s="126"/>
      <c r="X82" s="126"/>
      <c r="Y82" s="125"/>
      <c r="Z82" s="126"/>
      <c r="AA82" s="126"/>
      <c r="AB82" s="127"/>
      <c r="AC82" s="126"/>
      <c r="AD82" s="126"/>
      <c r="AE82" s="126"/>
      <c r="AF82" s="126"/>
      <c r="AG82" s="126"/>
      <c r="AH82" s="126"/>
      <c r="AI82" s="126"/>
      <c r="AJ82" s="126"/>
      <c r="AK82" s="126"/>
      <c r="AL82" s="126"/>
      <c r="AM82" s="126"/>
      <c r="AN82" s="126"/>
      <c r="AO82" s="126"/>
      <c r="AP82" s="126"/>
      <c r="AQ82" s="128"/>
    </row>
  </sheetData>
  <sheetProtection/>
  <mergeCells count="19">
    <mergeCell ref="AQ2:AQ3"/>
    <mergeCell ref="G2:I2"/>
    <mergeCell ref="B2:B3"/>
    <mergeCell ref="C2:C3"/>
    <mergeCell ref="D2:D3"/>
    <mergeCell ref="E2:E3"/>
    <mergeCell ref="J2:L2"/>
    <mergeCell ref="M2:O2"/>
    <mergeCell ref="P2:R2"/>
    <mergeCell ref="C1:F1"/>
    <mergeCell ref="AK2:AM2"/>
    <mergeCell ref="AN2:AP2"/>
    <mergeCell ref="AE2:AG2"/>
    <mergeCell ref="AH2:AJ2"/>
    <mergeCell ref="S2:U2"/>
    <mergeCell ref="V2:X2"/>
    <mergeCell ref="Y2:AA2"/>
    <mergeCell ref="AB2:AD2"/>
    <mergeCell ref="F2:F3"/>
  </mergeCells>
  <printOptions/>
  <pageMargins left="0.5905511811023623" right="0" top="0.3937007874015748" bottom="0.3937007874015748" header="0" footer="0.1968503937007874"/>
  <pageSetup horizontalDpi="600" verticalDpi="600" orientation="landscape" paperSize="9" scale="60" r:id="rId2"/>
  <headerFooter alignWithMargins="0">
    <oddFooter>&amp;R&amp;P/&amp;N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7"/>
  </sheetPr>
  <dimension ref="A1:BJ83"/>
  <sheetViews>
    <sheetView showGridLines="0" zoomScalePageLayoutView="0" workbookViewId="0" topLeftCell="A1">
      <pane ySplit="3" topLeftCell="A4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1" width="35.7109375" style="1" customWidth="1"/>
    <col min="2" max="2" width="23.8515625" style="5" customWidth="1"/>
    <col min="3" max="3" width="10.7109375" style="5" customWidth="1"/>
    <col min="4" max="4" width="16.7109375" style="5" customWidth="1"/>
    <col min="5" max="5" width="12.7109375" style="5" customWidth="1"/>
    <col min="6" max="6" width="17.57421875" style="5" customWidth="1"/>
    <col min="7" max="7" width="13.7109375" style="1" customWidth="1"/>
    <col min="8" max="9" width="13.7109375" style="2" customWidth="1"/>
    <col min="10" max="10" width="13.7109375" style="1" customWidth="1"/>
    <col min="11" max="12" width="13.7109375" style="2" customWidth="1"/>
    <col min="13" max="13" width="13.7109375" style="1" customWidth="1"/>
    <col min="14" max="15" width="13.7109375" style="2" customWidth="1"/>
    <col min="16" max="16" width="13.7109375" style="1" customWidth="1"/>
    <col min="17" max="17" width="13.7109375" style="2" customWidth="1"/>
    <col min="18" max="18" width="13.8515625" style="2" customWidth="1"/>
    <col min="19" max="19" width="13.7109375" style="1" customWidth="1"/>
    <col min="20" max="20" width="13.7109375" style="2" customWidth="1"/>
    <col min="21" max="21" width="13.57421875" style="2" customWidth="1"/>
    <col min="22" max="22" width="13.7109375" style="1" customWidth="1"/>
    <col min="23" max="24" width="13.7109375" style="2" customWidth="1"/>
    <col min="25" max="25" width="13.7109375" style="1" customWidth="1"/>
    <col min="26" max="27" width="13.7109375" style="2" customWidth="1"/>
    <col min="28" max="28" width="13.7109375" style="6" customWidth="1"/>
    <col min="29" max="42" width="13.7109375" style="2" customWidth="1"/>
    <col min="43" max="43" width="45.7109375" style="79" customWidth="1"/>
    <col min="44" max="16384" width="9.140625" style="3" customWidth="1"/>
  </cols>
  <sheetData>
    <row r="1" spans="3:6" ht="69.75" customHeight="1" thickBot="1">
      <c r="C1" s="412" t="s">
        <v>758</v>
      </c>
      <c r="D1" s="413"/>
      <c r="E1" s="413"/>
      <c r="F1" s="413"/>
    </row>
    <row r="2" spans="1:43" ht="36" customHeight="1">
      <c r="A2" s="130" t="s">
        <v>786</v>
      </c>
      <c r="B2" s="418" t="s">
        <v>778</v>
      </c>
      <c r="C2" s="418" t="s">
        <v>779</v>
      </c>
      <c r="D2" s="418" t="s">
        <v>780</v>
      </c>
      <c r="E2" s="418" t="s">
        <v>782</v>
      </c>
      <c r="F2" s="418" t="s">
        <v>781</v>
      </c>
      <c r="G2" s="417" t="s">
        <v>114</v>
      </c>
      <c r="H2" s="417"/>
      <c r="I2" s="417"/>
      <c r="J2" s="422" t="s">
        <v>115</v>
      </c>
      <c r="K2" s="422"/>
      <c r="L2" s="422"/>
      <c r="M2" s="417" t="s">
        <v>116</v>
      </c>
      <c r="N2" s="417"/>
      <c r="O2" s="417"/>
      <c r="P2" s="417" t="s">
        <v>117</v>
      </c>
      <c r="Q2" s="417"/>
      <c r="R2" s="417"/>
      <c r="S2" s="417" t="s">
        <v>118</v>
      </c>
      <c r="T2" s="417"/>
      <c r="U2" s="417"/>
      <c r="V2" s="417" t="s">
        <v>119</v>
      </c>
      <c r="W2" s="417"/>
      <c r="X2" s="417"/>
      <c r="Y2" s="417" t="s">
        <v>142</v>
      </c>
      <c r="Z2" s="417"/>
      <c r="AA2" s="417"/>
      <c r="AB2" s="417" t="s">
        <v>120</v>
      </c>
      <c r="AC2" s="417"/>
      <c r="AD2" s="417"/>
      <c r="AE2" s="417" t="s">
        <v>121</v>
      </c>
      <c r="AF2" s="417"/>
      <c r="AG2" s="417"/>
      <c r="AH2" s="417" t="s">
        <v>122</v>
      </c>
      <c r="AI2" s="417"/>
      <c r="AJ2" s="417"/>
      <c r="AK2" s="414" t="s">
        <v>123</v>
      </c>
      <c r="AL2" s="415"/>
      <c r="AM2" s="416"/>
      <c r="AN2" s="414" t="s">
        <v>124</v>
      </c>
      <c r="AO2" s="415"/>
      <c r="AP2" s="416"/>
      <c r="AQ2" s="420" t="s">
        <v>694</v>
      </c>
    </row>
    <row r="3" spans="1:43" s="4" customFormat="1" ht="48" customHeight="1">
      <c r="A3" s="80" t="s">
        <v>783</v>
      </c>
      <c r="B3" s="419"/>
      <c r="C3" s="419"/>
      <c r="D3" s="419"/>
      <c r="E3" s="419"/>
      <c r="F3" s="419"/>
      <c r="G3" s="81" t="s">
        <v>377</v>
      </c>
      <c r="H3" s="82" t="s">
        <v>125</v>
      </c>
      <c r="I3" s="82" t="s">
        <v>140</v>
      </c>
      <c r="J3" s="81" t="s">
        <v>377</v>
      </c>
      <c r="K3" s="82" t="s">
        <v>125</v>
      </c>
      <c r="L3" s="82" t="s">
        <v>140</v>
      </c>
      <c r="M3" s="81" t="s">
        <v>377</v>
      </c>
      <c r="N3" s="82" t="s">
        <v>125</v>
      </c>
      <c r="O3" s="82" t="s">
        <v>140</v>
      </c>
      <c r="P3" s="81" t="s">
        <v>377</v>
      </c>
      <c r="Q3" s="82" t="s">
        <v>125</v>
      </c>
      <c r="R3" s="82" t="s">
        <v>140</v>
      </c>
      <c r="S3" s="81" t="s">
        <v>377</v>
      </c>
      <c r="T3" s="82" t="s">
        <v>125</v>
      </c>
      <c r="U3" s="82" t="s">
        <v>140</v>
      </c>
      <c r="V3" s="81" t="s">
        <v>377</v>
      </c>
      <c r="W3" s="82" t="s">
        <v>125</v>
      </c>
      <c r="X3" s="82" t="s">
        <v>140</v>
      </c>
      <c r="Y3" s="81" t="s">
        <v>377</v>
      </c>
      <c r="Z3" s="82" t="s">
        <v>125</v>
      </c>
      <c r="AA3" s="82" t="s">
        <v>140</v>
      </c>
      <c r="AB3" s="81" t="s">
        <v>377</v>
      </c>
      <c r="AC3" s="82" t="s">
        <v>125</v>
      </c>
      <c r="AD3" s="82" t="s">
        <v>140</v>
      </c>
      <c r="AE3" s="81" t="s">
        <v>377</v>
      </c>
      <c r="AF3" s="82" t="s">
        <v>125</v>
      </c>
      <c r="AG3" s="82" t="s">
        <v>140</v>
      </c>
      <c r="AH3" s="81" t="s">
        <v>377</v>
      </c>
      <c r="AI3" s="82" t="s">
        <v>125</v>
      </c>
      <c r="AJ3" s="82" t="s">
        <v>140</v>
      </c>
      <c r="AK3" s="81" t="s">
        <v>377</v>
      </c>
      <c r="AL3" s="82" t="s">
        <v>125</v>
      </c>
      <c r="AM3" s="82" t="s">
        <v>140</v>
      </c>
      <c r="AN3" s="81" t="s">
        <v>377</v>
      </c>
      <c r="AO3" s="82" t="s">
        <v>125</v>
      </c>
      <c r="AP3" s="82" t="s">
        <v>140</v>
      </c>
      <c r="AQ3" s="421"/>
    </row>
    <row r="4" spans="1:43" s="90" customFormat="1" ht="48" customHeight="1">
      <c r="A4" s="83" t="s">
        <v>639</v>
      </c>
      <c r="B4" s="84" t="s">
        <v>640</v>
      </c>
      <c r="C4" s="84" t="s">
        <v>641</v>
      </c>
      <c r="D4" s="84" t="s">
        <v>642</v>
      </c>
      <c r="E4" s="85">
        <v>42814</v>
      </c>
      <c r="F4" s="84" t="s">
        <v>643</v>
      </c>
      <c r="G4" s="86">
        <v>25419.71</v>
      </c>
      <c r="H4" s="86">
        <v>10339.38</v>
      </c>
      <c r="I4" s="86">
        <v>35759.09</v>
      </c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101"/>
      <c r="AC4" s="150"/>
      <c r="AD4" s="150"/>
      <c r="AE4" s="150"/>
      <c r="AF4" s="150"/>
      <c r="AG4" s="150"/>
      <c r="AH4" s="150"/>
      <c r="AI4" s="150"/>
      <c r="AJ4" s="150"/>
      <c r="AK4" s="150"/>
      <c r="AL4" s="150"/>
      <c r="AM4" s="150"/>
      <c r="AN4" s="150"/>
      <c r="AO4" s="150"/>
      <c r="AP4" s="150"/>
      <c r="AQ4" s="89" t="s">
        <v>808</v>
      </c>
    </row>
    <row r="5" spans="1:43" s="90" customFormat="1" ht="48" customHeight="1">
      <c r="A5" s="83" t="s">
        <v>695</v>
      </c>
      <c r="B5" s="84" t="s">
        <v>696</v>
      </c>
      <c r="C5" s="84" t="s">
        <v>641</v>
      </c>
      <c r="D5" s="84" t="s">
        <v>697</v>
      </c>
      <c r="E5" s="85">
        <v>43160</v>
      </c>
      <c r="F5" s="84" t="s">
        <v>698</v>
      </c>
      <c r="G5" s="86">
        <v>6251.06</v>
      </c>
      <c r="H5" s="86">
        <v>2063.3</v>
      </c>
      <c r="I5" s="86">
        <v>8314.36</v>
      </c>
      <c r="J5" s="86">
        <v>3922.98</v>
      </c>
      <c r="K5" s="86">
        <v>1179.04</v>
      </c>
      <c r="L5" s="86">
        <v>5102.02</v>
      </c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101"/>
      <c r="AC5" s="93"/>
      <c r="AD5" s="150"/>
      <c r="AE5" s="101"/>
      <c r="AF5" s="93"/>
      <c r="AG5" s="150"/>
      <c r="AH5" s="150"/>
      <c r="AI5" s="93"/>
      <c r="AJ5" s="150"/>
      <c r="AK5" s="150"/>
      <c r="AL5" s="93"/>
      <c r="AM5" s="150"/>
      <c r="AN5" s="150"/>
      <c r="AO5" s="150"/>
      <c r="AP5" s="150"/>
      <c r="AQ5" s="91" t="s">
        <v>809</v>
      </c>
    </row>
    <row r="6" spans="1:43" s="90" customFormat="1" ht="39.75" customHeight="1">
      <c r="A6" s="92" t="s">
        <v>787</v>
      </c>
      <c r="B6" s="84" t="s">
        <v>788</v>
      </c>
      <c r="C6" s="84" t="s">
        <v>35</v>
      </c>
      <c r="D6" s="84" t="s">
        <v>789</v>
      </c>
      <c r="E6" s="85">
        <v>43581</v>
      </c>
      <c r="F6" s="84" t="s">
        <v>790</v>
      </c>
      <c r="G6" s="93"/>
      <c r="H6" s="93"/>
      <c r="I6" s="93"/>
      <c r="J6" s="93"/>
      <c r="K6" s="93"/>
      <c r="L6" s="93"/>
      <c r="M6" s="93"/>
      <c r="N6" s="93"/>
      <c r="O6" s="93"/>
      <c r="P6" s="86">
        <v>2413.43</v>
      </c>
      <c r="Q6" s="86">
        <v>0</v>
      </c>
      <c r="R6" s="86">
        <v>2413.43</v>
      </c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6"/>
      <c r="AH6" s="86"/>
      <c r="AI6" s="86"/>
      <c r="AJ6" s="86"/>
      <c r="AK6" s="86"/>
      <c r="AL6" s="86"/>
      <c r="AM6" s="86"/>
      <c r="AN6" s="88"/>
      <c r="AO6" s="88"/>
      <c r="AP6" s="88"/>
      <c r="AQ6" s="89" t="s">
        <v>815</v>
      </c>
    </row>
    <row r="7" spans="1:43" s="90" customFormat="1" ht="39.75" customHeight="1">
      <c r="A7" s="92" t="s">
        <v>650</v>
      </c>
      <c r="B7" s="84" t="s">
        <v>651</v>
      </c>
      <c r="C7" s="84" t="s">
        <v>652</v>
      </c>
      <c r="D7" s="84" t="s">
        <v>653</v>
      </c>
      <c r="E7" s="85">
        <v>42758</v>
      </c>
      <c r="F7" s="84" t="s">
        <v>654</v>
      </c>
      <c r="G7" s="86">
        <v>25127.23</v>
      </c>
      <c r="H7" s="86">
        <v>6332.06</v>
      </c>
      <c r="I7" s="86">
        <v>31459.29</v>
      </c>
      <c r="J7" s="86">
        <v>25391.07</v>
      </c>
      <c r="K7" s="86">
        <v>6332.06</v>
      </c>
      <c r="L7" s="86">
        <v>31723.13</v>
      </c>
      <c r="M7" s="86">
        <v>25391.07</v>
      </c>
      <c r="N7" s="86">
        <v>6332.06</v>
      </c>
      <c r="O7" s="86">
        <v>31723.13</v>
      </c>
      <c r="P7" s="86">
        <f>R7-Q7</f>
        <v>17958.440000000002</v>
      </c>
      <c r="Q7" s="86">
        <v>4432.44</v>
      </c>
      <c r="R7" s="86">
        <v>22390.88</v>
      </c>
      <c r="S7" s="93"/>
      <c r="T7" s="93"/>
      <c r="U7" s="93"/>
      <c r="V7" s="93"/>
      <c r="W7" s="93"/>
      <c r="X7" s="93"/>
      <c r="Y7" s="93"/>
      <c r="Z7" s="93"/>
      <c r="AA7" s="93"/>
      <c r="AB7" s="93"/>
      <c r="AC7" s="93"/>
      <c r="AD7" s="93"/>
      <c r="AE7" s="93"/>
      <c r="AF7" s="93"/>
      <c r="AG7" s="93"/>
      <c r="AH7" s="93"/>
      <c r="AI7" s="93"/>
      <c r="AJ7" s="93"/>
      <c r="AK7" s="93"/>
      <c r="AL7" s="93"/>
      <c r="AM7" s="93"/>
      <c r="AN7" s="150"/>
      <c r="AO7" s="150"/>
      <c r="AP7" s="150"/>
      <c r="AQ7" s="91" t="s">
        <v>816</v>
      </c>
    </row>
    <row r="8" spans="1:43" s="90" customFormat="1" ht="39.75" customHeight="1">
      <c r="A8" s="92" t="s">
        <v>700</v>
      </c>
      <c r="B8" s="84" t="s">
        <v>315</v>
      </c>
      <c r="C8" s="84" t="s">
        <v>14</v>
      </c>
      <c r="D8" s="84" t="s">
        <v>701</v>
      </c>
      <c r="E8" s="85">
        <v>43179</v>
      </c>
      <c r="F8" s="84" t="s">
        <v>702</v>
      </c>
      <c r="G8" s="86">
        <v>1923.5</v>
      </c>
      <c r="H8" s="86">
        <v>646.29</v>
      </c>
      <c r="I8" s="86">
        <v>2569.79</v>
      </c>
      <c r="J8" s="86">
        <v>1213.35</v>
      </c>
      <c r="K8" s="86">
        <v>369.5</v>
      </c>
      <c r="L8" s="86">
        <v>1582.85</v>
      </c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  <c r="Z8" s="93"/>
      <c r="AA8" s="93"/>
      <c r="AB8" s="93"/>
      <c r="AC8" s="93"/>
      <c r="AD8" s="93"/>
      <c r="AE8" s="93"/>
      <c r="AF8" s="93"/>
      <c r="AG8" s="93"/>
      <c r="AH8" s="93"/>
      <c r="AI8" s="93"/>
      <c r="AJ8" s="93"/>
      <c r="AK8" s="93"/>
      <c r="AL8" s="93"/>
      <c r="AM8" s="93"/>
      <c r="AN8" s="150"/>
      <c r="AO8" s="150"/>
      <c r="AP8" s="150"/>
      <c r="AQ8" s="91" t="s">
        <v>810</v>
      </c>
    </row>
    <row r="9" spans="1:43" s="90" customFormat="1" ht="39.75" customHeight="1">
      <c r="A9" s="92" t="s">
        <v>703</v>
      </c>
      <c r="B9" s="84" t="s">
        <v>704</v>
      </c>
      <c r="C9" s="84" t="s">
        <v>4</v>
      </c>
      <c r="D9" s="84" t="s">
        <v>705</v>
      </c>
      <c r="E9" s="85">
        <v>43101</v>
      </c>
      <c r="F9" s="84" t="s">
        <v>706</v>
      </c>
      <c r="G9" s="86">
        <v>28885.44</v>
      </c>
      <c r="H9" s="86">
        <v>3194.32</v>
      </c>
      <c r="I9" s="86">
        <v>32079.76</v>
      </c>
      <c r="J9" s="86">
        <v>28885.44</v>
      </c>
      <c r="K9" s="86">
        <v>2695.84</v>
      </c>
      <c r="L9" s="86">
        <v>31581.28</v>
      </c>
      <c r="M9" s="86">
        <v>28885.44</v>
      </c>
      <c r="N9" s="86">
        <v>2695.84</v>
      </c>
      <c r="O9" s="86">
        <v>31581.28</v>
      </c>
      <c r="P9" s="86">
        <v>30214.49</v>
      </c>
      <c r="Q9" s="86">
        <v>2802.16</v>
      </c>
      <c r="R9" s="86">
        <v>33016.65</v>
      </c>
      <c r="S9" s="93"/>
      <c r="T9" s="93"/>
      <c r="U9" s="93"/>
      <c r="V9" s="93"/>
      <c r="W9" s="93"/>
      <c r="X9" s="93"/>
      <c r="Y9" s="93"/>
      <c r="Z9" s="93"/>
      <c r="AA9" s="93"/>
      <c r="AB9" s="93"/>
      <c r="AC9" s="93"/>
      <c r="AD9" s="93"/>
      <c r="AE9" s="93"/>
      <c r="AF9" s="93"/>
      <c r="AG9" s="93"/>
      <c r="AH9" s="93"/>
      <c r="AI9" s="93"/>
      <c r="AJ9" s="93"/>
      <c r="AK9" s="93"/>
      <c r="AL9" s="93"/>
      <c r="AM9" s="93"/>
      <c r="AN9" s="150"/>
      <c r="AO9" s="150"/>
      <c r="AP9" s="150"/>
      <c r="AQ9" s="89" t="s">
        <v>814</v>
      </c>
    </row>
    <row r="10" spans="1:43" s="90" customFormat="1" ht="39.75" customHeight="1">
      <c r="A10" s="92" t="s">
        <v>260</v>
      </c>
      <c r="B10" s="84" t="s">
        <v>658</v>
      </c>
      <c r="C10" s="84" t="s">
        <v>14</v>
      </c>
      <c r="D10" s="84" t="s">
        <v>659</v>
      </c>
      <c r="E10" s="85">
        <v>75179</v>
      </c>
      <c r="F10" s="84" t="s">
        <v>708</v>
      </c>
      <c r="G10" s="86">
        <v>3498.89</v>
      </c>
      <c r="H10" s="86">
        <v>0</v>
      </c>
      <c r="I10" s="86">
        <v>3498.89</v>
      </c>
      <c r="J10" s="86">
        <v>2393.97</v>
      </c>
      <c r="K10" s="86">
        <v>0</v>
      </c>
      <c r="L10" s="86">
        <f>SUM(J10:K10)</f>
        <v>2393.97</v>
      </c>
      <c r="M10" s="86">
        <v>2639.63</v>
      </c>
      <c r="N10" s="86">
        <v>0</v>
      </c>
      <c r="O10" s="86">
        <f>SUM(M10:N10)</f>
        <v>2639.63</v>
      </c>
      <c r="P10" s="86">
        <v>2593.57</v>
      </c>
      <c r="Q10" s="86">
        <v>0</v>
      </c>
      <c r="R10" s="86">
        <f>SUM(P10:Q10)</f>
        <v>2593.57</v>
      </c>
      <c r="S10" s="86">
        <v>2493.77</v>
      </c>
      <c r="T10" s="86">
        <v>0</v>
      </c>
      <c r="U10" s="86">
        <f>SUM(S10:T10)</f>
        <v>2493.77</v>
      </c>
      <c r="V10" s="86">
        <v>2493.77</v>
      </c>
      <c r="W10" s="86">
        <v>0</v>
      </c>
      <c r="X10" s="86">
        <f>SUM(V10:W10)</f>
        <v>2493.77</v>
      </c>
      <c r="Y10" s="86">
        <v>2493.77</v>
      </c>
      <c r="Z10" s="86">
        <v>0</v>
      </c>
      <c r="AA10" s="86">
        <f>SUM(Y10:Z10)</f>
        <v>2493.77</v>
      </c>
      <c r="AB10" s="153"/>
      <c r="AC10" s="93"/>
      <c r="AD10" s="93"/>
      <c r="AE10" s="93"/>
      <c r="AF10" s="93"/>
      <c r="AG10" s="93"/>
      <c r="AH10" s="93"/>
      <c r="AI10" s="93"/>
      <c r="AJ10" s="93"/>
      <c r="AK10" s="93"/>
      <c r="AL10" s="93"/>
      <c r="AM10" s="93"/>
      <c r="AN10" s="150"/>
      <c r="AO10" s="150"/>
      <c r="AP10" s="150"/>
      <c r="AQ10" s="91" t="s">
        <v>817</v>
      </c>
    </row>
    <row r="11" spans="1:62" s="90" customFormat="1" ht="39.75" customHeight="1">
      <c r="A11" s="92" t="s">
        <v>464</v>
      </c>
      <c r="B11" s="84" t="s">
        <v>276</v>
      </c>
      <c r="C11" s="84" t="s">
        <v>845</v>
      </c>
      <c r="D11" s="84" t="s">
        <v>465</v>
      </c>
      <c r="E11" s="85">
        <v>42457</v>
      </c>
      <c r="F11" s="84" t="s">
        <v>466</v>
      </c>
      <c r="G11" s="87">
        <f>I11-H11</f>
        <v>2922.69</v>
      </c>
      <c r="H11" s="87">
        <v>629.18</v>
      </c>
      <c r="I11" s="86">
        <v>3551.87</v>
      </c>
      <c r="J11" s="87">
        <f>L11-K11</f>
        <v>3096.6099999999997</v>
      </c>
      <c r="K11" s="87">
        <v>650.63</v>
      </c>
      <c r="L11" s="86">
        <v>3747.24</v>
      </c>
      <c r="M11" s="154">
        <f>O11-N11</f>
        <v>2949.43</v>
      </c>
      <c r="N11" s="87">
        <v>650.63</v>
      </c>
      <c r="O11" s="86">
        <v>3600.06</v>
      </c>
      <c r="P11" s="87">
        <f>R11-Q11</f>
        <v>2916.23</v>
      </c>
      <c r="Q11" s="87">
        <v>650.63</v>
      </c>
      <c r="R11" s="86">
        <v>3566.86</v>
      </c>
      <c r="S11" s="87">
        <f>U11-T11</f>
        <v>2880.69</v>
      </c>
      <c r="T11" s="87">
        <v>662.32</v>
      </c>
      <c r="U11" s="86">
        <v>3543.01</v>
      </c>
      <c r="V11" s="87">
        <f>X11-W11</f>
        <v>2990.49</v>
      </c>
      <c r="W11" s="87">
        <v>662.32</v>
      </c>
      <c r="X11" s="86">
        <v>3652.81</v>
      </c>
      <c r="Y11" s="87">
        <f>AA11-Z11</f>
        <v>2970.69</v>
      </c>
      <c r="Z11" s="87">
        <v>662.32</v>
      </c>
      <c r="AA11" s="86">
        <v>3633.01</v>
      </c>
      <c r="AB11" s="87">
        <f>AD11-AC11</f>
        <v>3015.3900000000003</v>
      </c>
      <c r="AC11" s="87">
        <v>779.2</v>
      </c>
      <c r="AD11" s="86">
        <v>3794.59</v>
      </c>
      <c r="AE11" s="87">
        <f>AG11-AF11</f>
        <v>2374.4399999999996</v>
      </c>
      <c r="AF11" s="87">
        <v>662.3</v>
      </c>
      <c r="AG11" s="86">
        <v>3036.74</v>
      </c>
      <c r="AH11" s="87">
        <f>AJ11-AI11</f>
        <v>3111.1000000000004</v>
      </c>
      <c r="AI11" s="87">
        <v>662.3</v>
      </c>
      <c r="AJ11" s="86">
        <v>3773.4</v>
      </c>
      <c r="AK11" s="86">
        <f>AM11-AL11</f>
        <v>2788.14</v>
      </c>
      <c r="AL11" s="86">
        <v>785.46</v>
      </c>
      <c r="AM11" s="86">
        <v>3573.6</v>
      </c>
      <c r="AN11" s="88">
        <f>AP11-AO11</f>
        <v>4430.2</v>
      </c>
      <c r="AO11" s="88">
        <v>1447.78</v>
      </c>
      <c r="AP11" s="88">
        <v>5877.98</v>
      </c>
      <c r="AQ11" s="89"/>
      <c r="AR11" s="155"/>
      <c r="AS11" s="155"/>
      <c r="AT11" s="155"/>
      <c r="AU11" s="155"/>
      <c r="AV11" s="155"/>
      <c r="AW11" s="155"/>
      <c r="AX11" s="155"/>
      <c r="AY11" s="155"/>
      <c r="AZ11" s="155"/>
      <c r="BA11" s="155"/>
      <c r="BB11" s="155"/>
      <c r="BC11" s="155"/>
      <c r="BD11" s="155"/>
      <c r="BE11" s="155"/>
      <c r="BF11" s="155"/>
      <c r="BG11" s="155"/>
      <c r="BH11" s="155"/>
      <c r="BI11" s="155"/>
      <c r="BJ11" s="155"/>
    </row>
    <row r="12" spans="1:62" s="90" customFormat="1" ht="39.75" customHeight="1">
      <c r="A12" s="92" t="s">
        <v>818</v>
      </c>
      <c r="B12" s="84" t="s">
        <v>805</v>
      </c>
      <c r="C12" s="84" t="s">
        <v>652</v>
      </c>
      <c r="D12" s="84" t="s">
        <v>819</v>
      </c>
      <c r="E12" s="85">
        <v>43790</v>
      </c>
      <c r="F12" s="84" t="s">
        <v>820</v>
      </c>
      <c r="G12" s="101"/>
      <c r="H12" s="101"/>
      <c r="I12" s="93"/>
      <c r="J12" s="101"/>
      <c r="K12" s="101"/>
      <c r="L12" s="93"/>
      <c r="M12" s="101"/>
      <c r="N12" s="101"/>
      <c r="O12" s="93"/>
      <c r="P12" s="101"/>
      <c r="Q12" s="101"/>
      <c r="R12" s="93"/>
      <c r="S12" s="101"/>
      <c r="T12" s="101"/>
      <c r="U12" s="93"/>
      <c r="V12" s="101"/>
      <c r="W12" s="101"/>
      <c r="X12" s="93"/>
      <c r="Y12" s="101"/>
      <c r="Z12" s="101"/>
      <c r="AA12" s="93"/>
      <c r="AB12" s="101"/>
      <c r="AC12" s="101"/>
      <c r="AD12" s="93"/>
      <c r="AE12" s="101"/>
      <c r="AF12" s="101"/>
      <c r="AG12" s="93"/>
      <c r="AH12" s="101"/>
      <c r="AI12" s="101"/>
      <c r="AJ12" s="93"/>
      <c r="AK12" s="86">
        <f>AM12-AL12</f>
        <v>10289.57</v>
      </c>
      <c r="AL12" s="86">
        <v>1124.77</v>
      </c>
      <c r="AM12" s="86">
        <v>11414.34</v>
      </c>
      <c r="AN12" s="88">
        <f>AP12-AO12</f>
        <v>30868.729999999996</v>
      </c>
      <c r="AO12" s="88">
        <v>3374.29</v>
      </c>
      <c r="AP12" s="88">
        <v>34243.02</v>
      </c>
      <c r="AQ12" s="89"/>
      <c r="AR12" s="155"/>
      <c r="AS12" s="155"/>
      <c r="AT12" s="155"/>
      <c r="AU12" s="155"/>
      <c r="AV12" s="155"/>
      <c r="AW12" s="155"/>
      <c r="AX12" s="155"/>
      <c r="AY12" s="155"/>
      <c r="AZ12" s="155"/>
      <c r="BA12" s="155"/>
      <c r="BB12" s="155"/>
      <c r="BC12" s="155"/>
      <c r="BD12" s="155"/>
      <c r="BE12" s="155"/>
      <c r="BF12" s="155"/>
      <c r="BG12" s="155"/>
      <c r="BH12" s="155"/>
      <c r="BI12" s="155"/>
      <c r="BJ12" s="155"/>
    </row>
    <row r="13" spans="1:43" s="94" customFormat="1" ht="39.75" customHeight="1">
      <c r="A13" s="92" t="s">
        <v>710</v>
      </c>
      <c r="B13" s="84" t="s">
        <v>672</v>
      </c>
      <c r="C13" s="84" t="s">
        <v>652</v>
      </c>
      <c r="D13" s="84" t="s">
        <v>711</v>
      </c>
      <c r="E13" s="85">
        <v>42797</v>
      </c>
      <c r="F13" s="84" t="s">
        <v>712</v>
      </c>
      <c r="G13" s="86">
        <v>6121.74</v>
      </c>
      <c r="H13" s="86">
        <v>1542.68</v>
      </c>
      <c r="I13" s="86">
        <v>7664.42</v>
      </c>
      <c r="J13" s="86">
        <v>6186.02</v>
      </c>
      <c r="K13" s="86">
        <v>1542.68</v>
      </c>
      <c r="L13" s="86">
        <v>7728.7</v>
      </c>
      <c r="M13" s="86">
        <v>6186.02</v>
      </c>
      <c r="N13" s="86">
        <v>1542.68</v>
      </c>
      <c r="O13" s="86">
        <v>7728.7</v>
      </c>
      <c r="P13" s="87">
        <v>6186.02</v>
      </c>
      <c r="Q13" s="87">
        <v>1542.68</v>
      </c>
      <c r="R13" s="87">
        <v>7728.7</v>
      </c>
      <c r="S13" s="87">
        <f>U13-T13</f>
        <v>6250.299999999999</v>
      </c>
      <c r="T13" s="87">
        <v>1542.68</v>
      </c>
      <c r="U13" s="87">
        <v>7792.98</v>
      </c>
      <c r="V13" s="87">
        <f aca="true" t="shared" si="0" ref="V13:V22">X13-W13</f>
        <v>6250.299999999999</v>
      </c>
      <c r="W13" s="87">
        <v>1542.68</v>
      </c>
      <c r="X13" s="87">
        <v>7792.98</v>
      </c>
      <c r="Y13" s="87">
        <f aca="true" t="shared" si="1" ref="Y13:Y24">AA13-Z13</f>
        <v>6250.299999999999</v>
      </c>
      <c r="Z13" s="87">
        <v>1542.68</v>
      </c>
      <c r="AA13" s="87">
        <v>7792.98</v>
      </c>
      <c r="AB13" s="87">
        <f>AD13-AC13</f>
        <v>6250.299999999999</v>
      </c>
      <c r="AC13" s="87">
        <v>1542.68</v>
      </c>
      <c r="AD13" s="87">
        <v>7792.98</v>
      </c>
      <c r="AE13" s="87">
        <f>AG13-AF13</f>
        <v>6250.299999999999</v>
      </c>
      <c r="AF13" s="87">
        <v>1542.68</v>
      </c>
      <c r="AG13" s="87">
        <v>7792.98</v>
      </c>
      <c r="AH13" s="87">
        <f>AJ13-AI13</f>
        <v>6250.299999999999</v>
      </c>
      <c r="AI13" s="87">
        <v>1542.68</v>
      </c>
      <c r="AJ13" s="87">
        <v>7792.98</v>
      </c>
      <c r="AK13" s="87">
        <f>AM13-AL13</f>
        <v>6250.299999999999</v>
      </c>
      <c r="AL13" s="87">
        <v>1542.68</v>
      </c>
      <c r="AM13" s="87">
        <v>7792.98</v>
      </c>
      <c r="AN13" s="88">
        <f>AP13-AO13</f>
        <v>6393.29</v>
      </c>
      <c r="AO13" s="87">
        <v>1542.68</v>
      </c>
      <c r="AP13" s="88">
        <v>7935.97</v>
      </c>
      <c r="AQ13" s="89"/>
    </row>
    <row r="14" spans="1:43" s="94" customFormat="1" ht="39.75" customHeight="1">
      <c r="A14" s="92" t="s">
        <v>713</v>
      </c>
      <c r="B14" s="84" t="s">
        <v>656</v>
      </c>
      <c r="C14" s="84" t="s">
        <v>4</v>
      </c>
      <c r="D14" s="84" t="s">
        <v>714</v>
      </c>
      <c r="E14" s="85">
        <v>42964</v>
      </c>
      <c r="F14" s="86" t="s">
        <v>715</v>
      </c>
      <c r="G14" s="86">
        <v>10244.5</v>
      </c>
      <c r="H14" s="86">
        <v>1604.38</v>
      </c>
      <c r="I14" s="86">
        <v>11848.88</v>
      </c>
      <c r="J14" s="86">
        <v>10244.5</v>
      </c>
      <c r="K14" s="86">
        <v>1604.38</v>
      </c>
      <c r="L14" s="86">
        <v>11848.88</v>
      </c>
      <c r="M14" s="86">
        <v>10244.5</v>
      </c>
      <c r="N14" s="86">
        <v>1604.38</v>
      </c>
      <c r="O14" s="86">
        <v>11848.88</v>
      </c>
      <c r="P14" s="86">
        <v>10244.5</v>
      </c>
      <c r="Q14" s="86">
        <v>1604.38</v>
      </c>
      <c r="R14" s="86">
        <v>11848.88</v>
      </c>
      <c r="S14" s="86">
        <f>U14-T14</f>
        <v>13470.8</v>
      </c>
      <c r="T14" s="86">
        <v>1604.38</v>
      </c>
      <c r="U14" s="86">
        <v>15075.18</v>
      </c>
      <c r="V14" s="86">
        <f t="shared" si="0"/>
        <v>15075.899999999998</v>
      </c>
      <c r="W14" s="86">
        <v>1604.38</v>
      </c>
      <c r="X14" s="86">
        <v>16680.28</v>
      </c>
      <c r="Y14" s="86">
        <f t="shared" si="1"/>
        <v>10275.439999999999</v>
      </c>
      <c r="Z14" s="86">
        <v>1604.38</v>
      </c>
      <c r="AA14" s="86">
        <v>11879.82</v>
      </c>
      <c r="AB14" s="93"/>
      <c r="AC14" s="93"/>
      <c r="AD14" s="101"/>
      <c r="AE14" s="101"/>
      <c r="AF14" s="101"/>
      <c r="AG14" s="101"/>
      <c r="AH14" s="101"/>
      <c r="AI14" s="101"/>
      <c r="AJ14" s="101"/>
      <c r="AK14" s="101"/>
      <c r="AL14" s="101"/>
      <c r="AM14" s="101"/>
      <c r="AN14" s="150"/>
      <c r="AO14" s="150"/>
      <c r="AP14" s="150"/>
      <c r="AQ14" s="89" t="s">
        <v>817</v>
      </c>
    </row>
    <row r="15" spans="1:43" s="94" customFormat="1" ht="39.75" customHeight="1">
      <c r="A15" s="92" t="s">
        <v>347</v>
      </c>
      <c r="B15" s="84" t="s">
        <v>348</v>
      </c>
      <c r="C15" s="84" t="s">
        <v>14</v>
      </c>
      <c r="D15" s="84" t="s">
        <v>661</v>
      </c>
      <c r="E15" s="85">
        <v>42005</v>
      </c>
      <c r="F15" s="84" t="s">
        <v>716</v>
      </c>
      <c r="G15" s="156">
        <f>I15-H15</f>
        <v>8661.35</v>
      </c>
      <c r="H15" s="156">
        <v>1323.17</v>
      </c>
      <c r="I15" s="157">
        <v>9984.52</v>
      </c>
      <c r="J15" s="156">
        <f>L15-K15</f>
        <v>6495.69</v>
      </c>
      <c r="K15" s="156">
        <v>1323.17</v>
      </c>
      <c r="L15" s="157">
        <v>7818.86</v>
      </c>
      <c r="M15" s="156">
        <f>O15-N15</f>
        <v>6495.69</v>
      </c>
      <c r="N15" s="156">
        <v>1323.17</v>
      </c>
      <c r="O15" s="157">
        <v>7818.86</v>
      </c>
      <c r="P15" s="156">
        <f>R15-Q15</f>
        <v>6495.69</v>
      </c>
      <c r="Q15" s="156">
        <v>1323.17</v>
      </c>
      <c r="R15" s="157">
        <v>7818.86</v>
      </c>
      <c r="S15" s="156">
        <f>U15-T15</f>
        <v>6816.580000000001</v>
      </c>
      <c r="T15" s="156">
        <v>1388.54</v>
      </c>
      <c r="U15" s="157">
        <v>8205.12</v>
      </c>
      <c r="V15" s="156">
        <f t="shared" si="0"/>
        <v>6816.580000000001</v>
      </c>
      <c r="W15" s="156">
        <v>1388.54</v>
      </c>
      <c r="X15" s="157">
        <v>8205.12</v>
      </c>
      <c r="Y15" s="156">
        <f t="shared" si="1"/>
        <v>6816.580000000001</v>
      </c>
      <c r="Z15" s="156">
        <v>1388.54</v>
      </c>
      <c r="AA15" s="157">
        <v>8205.12</v>
      </c>
      <c r="AB15" s="157">
        <v>6816.58</v>
      </c>
      <c r="AC15" s="157">
        <v>1388.54</v>
      </c>
      <c r="AD15" s="157">
        <f>AB15+AC15</f>
        <v>8205.119999999999</v>
      </c>
      <c r="AE15" s="157">
        <v>6816.58</v>
      </c>
      <c r="AF15" s="157">
        <v>1388.54</v>
      </c>
      <c r="AG15" s="157">
        <f>AE15+AF15</f>
        <v>8205.119999999999</v>
      </c>
      <c r="AH15" s="157">
        <v>6816.58</v>
      </c>
      <c r="AI15" s="157">
        <v>1388.54</v>
      </c>
      <c r="AJ15" s="157">
        <f>AH15+AI15</f>
        <v>8205.119999999999</v>
      </c>
      <c r="AK15" s="157">
        <v>6816.58</v>
      </c>
      <c r="AL15" s="157">
        <v>1388.54</v>
      </c>
      <c r="AM15" s="157">
        <f>AK15+AL15</f>
        <v>8205.119999999999</v>
      </c>
      <c r="AN15" s="158">
        <v>13633.16</v>
      </c>
      <c r="AO15" s="158">
        <v>2777.07</v>
      </c>
      <c r="AP15" s="158">
        <f>AN15+AO15</f>
        <v>16410.23</v>
      </c>
      <c r="AQ15" s="89"/>
    </row>
    <row r="16" spans="1:43" s="94" customFormat="1" ht="39.75" customHeight="1">
      <c r="A16" s="92" t="s">
        <v>868</v>
      </c>
      <c r="B16" s="84" t="s">
        <v>869</v>
      </c>
      <c r="C16" s="84" t="s">
        <v>725</v>
      </c>
      <c r="D16" s="84" t="s">
        <v>870</v>
      </c>
      <c r="E16" s="85">
        <v>43815</v>
      </c>
      <c r="F16" s="84" t="s">
        <v>871</v>
      </c>
      <c r="G16" s="160"/>
      <c r="H16" s="160"/>
      <c r="I16" s="161"/>
      <c r="J16" s="160"/>
      <c r="K16" s="160"/>
      <c r="L16" s="161"/>
      <c r="M16" s="160"/>
      <c r="N16" s="160"/>
      <c r="O16" s="161"/>
      <c r="P16" s="160"/>
      <c r="Q16" s="160"/>
      <c r="R16" s="161"/>
      <c r="S16" s="160"/>
      <c r="T16" s="160"/>
      <c r="U16" s="161"/>
      <c r="V16" s="160"/>
      <c r="W16" s="160"/>
      <c r="X16" s="161"/>
      <c r="Y16" s="160"/>
      <c r="Z16" s="160"/>
      <c r="AA16" s="161"/>
      <c r="AB16" s="161"/>
      <c r="AC16" s="161"/>
      <c r="AD16" s="161"/>
      <c r="AE16" s="161"/>
      <c r="AF16" s="161"/>
      <c r="AG16" s="161"/>
      <c r="AH16" s="161"/>
      <c r="AI16" s="161"/>
      <c r="AJ16" s="161"/>
      <c r="AK16" s="161"/>
      <c r="AL16" s="161"/>
      <c r="AM16" s="161"/>
      <c r="AN16" s="158">
        <f>AP16-AO16</f>
        <v>16007.3</v>
      </c>
      <c r="AO16" s="158">
        <v>4972</v>
      </c>
      <c r="AP16" s="158">
        <v>20979.3</v>
      </c>
      <c r="AQ16" s="89"/>
    </row>
    <row r="17" spans="1:43" s="94" customFormat="1" ht="39.75" customHeight="1">
      <c r="A17" s="92" t="s">
        <v>720</v>
      </c>
      <c r="B17" s="84" t="s">
        <v>704</v>
      </c>
      <c r="C17" s="84" t="s">
        <v>4</v>
      </c>
      <c r="D17" s="84" t="s">
        <v>721</v>
      </c>
      <c r="E17" s="85">
        <v>43101</v>
      </c>
      <c r="F17" s="84" t="s">
        <v>722</v>
      </c>
      <c r="G17" s="87">
        <v>31420.5</v>
      </c>
      <c r="H17" s="87">
        <v>2898.64</v>
      </c>
      <c r="I17" s="87">
        <v>34319.14</v>
      </c>
      <c r="J17" s="87">
        <v>37715.74</v>
      </c>
      <c r="K17" s="87">
        <v>3401.72</v>
      </c>
      <c r="L17" s="87">
        <v>41117.46</v>
      </c>
      <c r="M17" s="87">
        <v>30927.85</v>
      </c>
      <c r="N17" s="87">
        <v>2859.23</v>
      </c>
      <c r="O17" s="87">
        <v>33787.08</v>
      </c>
      <c r="P17" s="87">
        <v>31420.56</v>
      </c>
      <c r="Q17" s="87">
        <v>2898.64</v>
      </c>
      <c r="R17" s="87">
        <v>34319.2</v>
      </c>
      <c r="S17" s="87">
        <v>30548.84</v>
      </c>
      <c r="T17" s="87">
        <f>U17-S17</f>
        <v>2828.91</v>
      </c>
      <c r="U17" s="87">
        <v>33377.75</v>
      </c>
      <c r="V17" s="87">
        <f t="shared" si="0"/>
        <v>30766.190000000002</v>
      </c>
      <c r="W17" s="87">
        <v>2430.5</v>
      </c>
      <c r="X17" s="87">
        <v>33196.69</v>
      </c>
      <c r="Y17" s="87">
        <f t="shared" si="1"/>
        <v>32906.89</v>
      </c>
      <c r="Z17" s="87">
        <v>2601.75</v>
      </c>
      <c r="AA17" s="87">
        <v>35508.64</v>
      </c>
      <c r="AB17" s="87">
        <f aca="true" t="shared" si="2" ref="AB17:AB24">AD17-AC17</f>
        <v>28417.37</v>
      </c>
      <c r="AC17" s="87">
        <v>2242.59</v>
      </c>
      <c r="AD17" s="87">
        <v>30659.96</v>
      </c>
      <c r="AE17" s="87">
        <f aca="true" t="shared" si="3" ref="AE17:AE24">AG17-AF17</f>
        <v>28417.47</v>
      </c>
      <c r="AF17" s="87">
        <v>2242.6</v>
      </c>
      <c r="AG17" s="87">
        <v>30660.07</v>
      </c>
      <c r="AH17" s="87">
        <f aca="true" t="shared" si="4" ref="AH17:AH24">AJ17-AI17</f>
        <v>31616.239999999998</v>
      </c>
      <c r="AI17" s="87">
        <v>2498.5</v>
      </c>
      <c r="AJ17" s="87">
        <v>34114.74</v>
      </c>
      <c r="AK17" s="87">
        <f aca="true" t="shared" si="5" ref="AK17:AK24">AM17-AL17</f>
        <v>29321.800000000003</v>
      </c>
      <c r="AL17" s="87">
        <v>2314.94</v>
      </c>
      <c r="AM17" s="87">
        <v>31636.74</v>
      </c>
      <c r="AN17" s="88">
        <v>65920.48</v>
      </c>
      <c r="AO17" s="88" t="s">
        <v>141</v>
      </c>
      <c r="AP17" s="88">
        <v>65920.48</v>
      </c>
      <c r="AQ17" s="89"/>
    </row>
    <row r="18" spans="1:43" s="94" customFormat="1" ht="39.75" customHeight="1">
      <c r="A18" s="92" t="s">
        <v>823</v>
      </c>
      <c r="B18" s="84" t="s">
        <v>824</v>
      </c>
      <c r="C18" s="84" t="s">
        <v>725</v>
      </c>
      <c r="D18" s="84" t="s">
        <v>825</v>
      </c>
      <c r="E18" s="85">
        <v>43626</v>
      </c>
      <c r="F18" s="84" t="s">
        <v>826</v>
      </c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  <c r="V18" s="87">
        <f t="shared" si="0"/>
        <v>5365.379999999999</v>
      </c>
      <c r="W18" s="87">
        <v>1068.65</v>
      </c>
      <c r="X18" s="87">
        <v>6434.03</v>
      </c>
      <c r="Y18" s="87">
        <f>AA18-Z18</f>
        <v>6267.360000000001</v>
      </c>
      <c r="Z18" s="87">
        <v>954.52</v>
      </c>
      <c r="AA18" s="87">
        <v>7221.88</v>
      </c>
      <c r="AB18" s="87">
        <f t="shared" si="2"/>
        <v>6267.360000000001</v>
      </c>
      <c r="AC18" s="87">
        <v>954.52</v>
      </c>
      <c r="AD18" s="87">
        <v>7221.88</v>
      </c>
      <c r="AE18" s="87">
        <f t="shared" si="3"/>
        <v>6267.360000000001</v>
      </c>
      <c r="AF18" s="87">
        <v>954.52</v>
      </c>
      <c r="AG18" s="87">
        <v>7221.88</v>
      </c>
      <c r="AH18" s="87">
        <f t="shared" si="4"/>
        <v>6267.360000000001</v>
      </c>
      <c r="AI18" s="87">
        <v>954.52</v>
      </c>
      <c r="AJ18" s="87">
        <v>7221.88</v>
      </c>
      <c r="AK18" s="87">
        <f t="shared" si="5"/>
        <v>6386.55</v>
      </c>
      <c r="AL18" s="87">
        <v>972.67</v>
      </c>
      <c r="AM18" s="87">
        <v>7359.22</v>
      </c>
      <c r="AN18" s="88">
        <f>AP18-AO18</f>
        <v>6386.55</v>
      </c>
      <c r="AO18" s="88">
        <v>972.67</v>
      </c>
      <c r="AP18" s="88">
        <v>7359.22</v>
      </c>
      <c r="AQ18" s="89"/>
    </row>
    <row r="19" spans="1:43" s="94" customFormat="1" ht="39.75" customHeight="1">
      <c r="A19" s="92" t="s">
        <v>791</v>
      </c>
      <c r="B19" s="84" t="s">
        <v>704</v>
      </c>
      <c r="C19" s="84" t="s">
        <v>4</v>
      </c>
      <c r="D19" s="97" t="s">
        <v>792</v>
      </c>
      <c r="E19" s="85">
        <v>43525</v>
      </c>
      <c r="F19" s="97" t="s">
        <v>793</v>
      </c>
      <c r="G19" s="93"/>
      <c r="H19" s="93"/>
      <c r="I19" s="93"/>
      <c r="J19" s="93"/>
      <c r="K19" s="93"/>
      <c r="L19" s="93"/>
      <c r="M19" s="98">
        <v>20619.54</v>
      </c>
      <c r="N19" s="87">
        <v>2034.56</v>
      </c>
      <c r="O19" s="87">
        <v>22654.1</v>
      </c>
      <c r="P19" s="87">
        <v>20904.5</v>
      </c>
      <c r="Q19" s="87">
        <v>2057.36</v>
      </c>
      <c r="R19" s="87">
        <v>22961.86</v>
      </c>
      <c r="S19" s="87">
        <v>20350.71</v>
      </c>
      <c r="T19" s="87">
        <f>U19-S19</f>
        <v>2013.0600000000013</v>
      </c>
      <c r="U19" s="87">
        <v>22363.77</v>
      </c>
      <c r="V19" s="87">
        <f t="shared" si="0"/>
        <v>20629.19</v>
      </c>
      <c r="W19" s="87">
        <v>1619.54</v>
      </c>
      <c r="X19" s="87">
        <v>22248.73</v>
      </c>
      <c r="Y19" s="87">
        <f t="shared" si="1"/>
        <v>20493</v>
      </c>
      <c r="Z19" s="87">
        <v>1608.64</v>
      </c>
      <c r="AA19" s="87">
        <v>22101.64</v>
      </c>
      <c r="AB19" s="87">
        <f t="shared" si="2"/>
        <v>20017.649999999998</v>
      </c>
      <c r="AC19" s="87">
        <v>1570.61</v>
      </c>
      <c r="AD19" s="87">
        <v>21588.26</v>
      </c>
      <c r="AE19" s="87">
        <f t="shared" si="3"/>
        <v>20017.649999999998</v>
      </c>
      <c r="AF19" s="87">
        <v>1570.61</v>
      </c>
      <c r="AG19" s="87">
        <v>21588.26</v>
      </c>
      <c r="AH19" s="87">
        <f t="shared" si="4"/>
        <v>22146.02</v>
      </c>
      <c r="AI19" s="87">
        <v>1740.88</v>
      </c>
      <c r="AJ19" s="87">
        <v>23886.9</v>
      </c>
      <c r="AK19" s="87">
        <f t="shared" si="5"/>
        <v>20619.37</v>
      </c>
      <c r="AL19" s="87">
        <v>1618.75</v>
      </c>
      <c r="AM19" s="87">
        <v>22238.12</v>
      </c>
      <c r="AN19" s="88">
        <v>42071.14</v>
      </c>
      <c r="AO19" s="88" t="s">
        <v>141</v>
      </c>
      <c r="AP19" s="88">
        <v>42071.14</v>
      </c>
      <c r="AQ19" s="91"/>
    </row>
    <row r="20" spans="1:56" s="94" customFormat="1" ht="39.75" customHeight="1">
      <c r="A20" s="92" t="s">
        <v>96</v>
      </c>
      <c r="B20" s="84" t="s">
        <v>62</v>
      </c>
      <c r="C20" s="84" t="s">
        <v>35</v>
      </c>
      <c r="D20" s="97" t="s">
        <v>664</v>
      </c>
      <c r="E20" s="85">
        <v>41442</v>
      </c>
      <c r="F20" s="97" t="s">
        <v>729</v>
      </c>
      <c r="G20" s="86">
        <f>I20-H20</f>
        <v>18953.64</v>
      </c>
      <c r="H20" s="159">
        <v>6838.17</v>
      </c>
      <c r="I20" s="86">
        <v>25791.81</v>
      </c>
      <c r="J20" s="86">
        <f>L20-K20</f>
        <v>18953.64</v>
      </c>
      <c r="K20" s="159">
        <v>7111.88</v>
      </c>
      <c r="L20" s="86">
        <v>26065.52</v>
      </c>
      <c r="M20" s="98">
        <f>O20-N20</f>
        <v>18953.64</v>
      </c>
      <c r="N20" s="159">
        <v>6903.7</v>
      </c>
      <c r="O20" s="87">
        <v>25857.34</v>
      </c>
      <c r="P20" s="87">
        <f>R20-Q20</f>
        <v>18953.64</v>
      </c>
      <c r="Q20" s="159">
        <v>6904.46</v>
      </c>
      <c r="R20" s="87">
        <v>25858.1</v>
      </c>
      <c r="S20" s="87">
        <f>U20-T20</f>
        <v>19065.02</v>
      </c>
      <c r="T20" s="159">
        <v>6934.2</v>
      </c>
      <c r="U20" s="87">
        <v>25999.22</v>
      </c>
      <c r="V20" s="87">
        <f t="shared" si="0"/>
        <v>19071.16</v>
      </c>
      <c r="W20" s="159">
        <v>6919.98</v>
      </c>
      <c r="X20" s="87">
        <v>25991.14</v>
      </c>
      <c r="Y20" s="87">
        <f t="shared" si="1"/>
        <v>19071.16</v>
      </c>
      <c r="Z20" s="159">
        <v>6913.95</v>
      </c>
      <c r="AA20" s="87">
        <v>25985.11</v>
      </c>
      <c r="AB20" s="87">
        <f t="shared" si="2"/>
        <v>19071.16</v>
      </c>
      <c r="AC20" s="159">
        <v>6904.37</v>
      </c>
      <c r="AD20" s="87">
        <v>25975.53</v>
      </c>
      <c r="AE20" s="87">
        <f t="shared" si="3"/>
        <v>19071.16</v>
      </c>
      <c r="AF20" s="159">
        <v>6907.16</v>
      </c>
      <c r="AG20" s="87">
        <v>25978.32</v>
      </c>
      <c r="AH20" s="87">
        <f t="shared" si="4"/>
        <v>19071.16</v>
      </c>
      <c r="AI20" s="87">
        <v>6846.88</v>
      </c>
      <c r="AJ20" s="87">
        <v>25918.04</v>
      </c>
      <c r="AK20" s="87">
        <f t="shared" si="5"/>
        <v>17960.92</v>
      </c>
      <c r="AL20" s="87">
        <v>6907.18</v>
      </c>
      <c r="AM20" s="87">
        <v>24868.1</v>
      </c>
      <c r="AN20" s="88">
        <f>AP20-AO20</f>
        <v>17960.92</v>
      </c>
      <c r="AO20" s="88">
        <v>7051.09</v>
      </c>
      <c r="AP20" s="88">
        <v>25012.01</v>
      </c>
      <c r="AQ20" s="89"/>
      <c r="AR20" s="96"/>
      <c r="AS20" s="96"/>
      <c r="AT20" s="96"/>
      <c r="AU20" s="96"/>
      <c r="AV20" s="96"/>
      <c r="AW20" s="96"/>
      <c r="AX20" s="96"/>
      <c r="AY20" s="96"/>
      <c r="AZ20" s="96"/>
      <c r="BA20" s="96"/>
      <c r="BB20" s="96"/>
      <c r="BC20" s="96"/>
      <c r="BD20" s="96"/>
    </row>
    <row r="21" spans="1:47" s="94" customFormat="1" ht="39.75" customHeight="1">
      <c r="A21" s="92" t="s">
        <v>665</v>
      </c>
      <c r="B21" s="84" t="s">
        <v>57</v>
      </c>
      <c r="C21" s="84" t="s">
        <v>35</v>
      </c>
      <c r="D21" s="97" t="s">
        <v>666</v>
      </c>
      <c r="E21" s="85">
        <v>42736</v>
      </c>
      <c r="F21" s="97" t="s">
        <v>730</v>
      </c>
      <c r="G21" s="86">
        <v>30597.58</v>
      </c>
      <c r="H21" s="86">
        <v>6965.18</v>
      </c>
      <c r="I21" s="98">
        <v>37562.76</v>
      </c>
      <c r="J21" s="86">
        <v>28486.69</v>
      </c>
      <c r="K21" s="86">
        <v>7092.96</v>
      </c>
      <c r="L21" s="98">
        <v>35579.65</v>
      </c>
      <c r="M21" s="98">
        <v>28276.62</v>
      </c>
      <c r="N21" s="87">
        <v>7040.58</v>
      </c>
      <c r="O21" s="87">
        <v>35317.2</v>
      </c>
      <c r="P21" s="87">
        <v>29654.31</v>
      </c>
      <c r="Q21" s="87">
        <v>6634.88</v>
      </c>
      <c r="R21" s="87">
        <v>36289.19</v>
      </c>
      <c r="S21" s="87">
        <f>U21-T21</f>
        <v>27445.879999999997</v>
      </c>
      <c r="T21" s="87">
        <v>6763.14</v>
      </c>
      <c r="U21" s="87">
        <v>34209.02</v>
      </c>
      <c r="V21" s="98">
        <f t="shared" si="0"/>
        <v>27520.809999999998</v>
      </c>
      <c r="W21" s="87">
        <v>6781.64</v>
      </c>
      <c r="X21" s="86">
        <v>34302.45</v>
      </c>
      <c r="Y21" s="87">
        <f t="shared" si="1"/>
        <v>30786.64</v>
      </c>
      <c r="Z21" s="87">
        <v>6830.26</v>
      </c>
      <c r="AA21" s="86">
        <v>37616.9</v>
      </c>
      <c r="AB21" s="87">
        <f t="shared" si="2"/>
        <v>27818.329999999998</v>
      </c>
      <c r="AC21" s="87">
        <v>6855.06</v>
      </c>
      <c r="AD21" s="87">
        <v>34673.39</v>
      </c>
      <c r="AE21" s="87">
        <f t="shared" si="3"/>
        <v>27791.66</v>
      </c>
      <c r="AF21" s="87">
        <v>6848.48</v>
      </c>
      <c r="AG21" s="102">
        <v>34640.14</v>
      </c>
      <c r="AH21" s="87">
        <f t="shared" si="4"/>
        <v>31094.010000000002</v>
      </c>
      <c r="AI21" s="87">
        <v>6901</v>
      </c>
      <c r="AJ21" s="87">
        <v>37995.01</v>
      </c>
      <c r="AK21" s="87">
        <f t="shared" si="5"/>
        <v>27941.269999999997</v>
      </c>
      <c r="AL21" s="87">
        <v>6885.4</v>
      </c>
      <c r="AM21" s="87">
        <v>34826.67</v>
      </c>
      <c r="AN21" s="88">
        <f>AP21-AO21</f>
        <v>27936.789999999997</v>
      </c>
      <c r="AO21" s="88">
        <v>6884.3</v>
      </c>
      <c r="AP21" s="88">
        <v>34821.09</v>
      </c>
      <c r="AQ21" s="89"/>
      <c r="AR21" s="96"/>
      <c r="AS21" s="96"/>
      <c r="AT21" s="96"/>
      <c r="AU21" s="96"/>
    </row>
    <row r="22" spans="1:43" s="96" customFormat="1" ht="39.75" customHeight="1">
      <c r="A22" s="92" t="s">
        <v>731</v>
      </c>
      <c r="B22" s="84" t="s">
        <v>696</v>
      </c>
      <c r="C22" s="84" t="s">
        <v>732</v>
      </c>
      <c r="D22" s="84" t="s">
        <v>733</v>
      </c>
      <c r="E22" s="85">
        <v>43313</v>
      </c>
      <c r="F22" s="84" t="s">
        <v>734</v>
      </c>
      <c r="G22" s="87">
        <v>13745.38</v>
      </c>
      <c r="H22" s="87">
        <v>3825.51</v>
      </c>
      <c r="I22" s="87">
        <v>17570.89</v>
      </c>
      <c r="J22" s="87">
        <v>13738.04</v>
      </c>
      <c r="K22" s="87">
        <v>3624.18</v>
      </c>
      <c r="L22" s="87">
        <v>17362.22</v>
      </c>
      <c r="M22" s="86">
        <v>13738.05</v>
      </c>
      <c r="N22" s="86">
        <v>3624.18</v>
      </c>
      <c r="O22" s="86">
        <v>17362.23</v>
      </c>
      <c r="P22" s="87">
        <v>14125.64</v>
      </c>
      <c r="Q22" s="87">
        <v>3732.92</v>
      </c>
      <c r="R22" s="87">
        <v>17858.56</v>
      </c>
      <c r="S22" s="87">
        <f>U22-T22</f>
        <v>15566.256000000001</v>
      </c>
      <c r="T22" s="87">
        <v>2965.374</v>
      </c>
      <c r="U22" s="87">
        <v>18531.63</v>
      </c>
      <c r="V22" s="87">
        <f t="shared" si="0"/>
        <v>16883.75</v>
      </c>
      <c r="W22" s="87">
        <v>3228.75</v>
      </c>
      <c r="X22" s="87">
        <v>20112.5</v>
      </c>
      <c r="Y22" s="87">
        <f t="shared" si="1"/>
        <v>19024.54</v>
      </c>
      <c r="Z22" s="87">
        <v>3659.21</v>
      </c>
      <c r="AA22" s="87">
        <v>22683.75</v>
      </c>
      <c r="AB22" s="87">
        <f t="shared" si="2"/>
        <v>15429.229999999998</v>
      </c>
      <c r="AC22" s="87">
        <v>2936.28</v>
      </c>
      <c r="AD22" s="87">
        <v>18365.51</v>
      </c>
      <c r="AE22" s="87">
        <f t="shared" si="3"/>
        <v>16386.81</v>
      </c>
      <c r="AF22" s="87">
        <v>3128.82</v>
      </c>
      <c r="AG22" s="87">
        <v>19515.63</v>
      </c>
      <c r="AH22" s="87">
        <f t="shared" si="4"/>
        <v>15573.79</v>
      </c>
      <c r="AI22" s="87">
        <v>2965.34</v>
      </c>
      <c r="AJ22" s="162">
        <v>18539.13</v>
      </c>
      <c r="AK22" s="87">
        <f t="shared" si="5"/>
        <v>15573.79</v>
      </c>
      <c r="AL22" s="87">
        <v>2965.34</v>
      </c>
      <c r="AM22" s="87">
        <v>18539.13</v>
      </c>
      <c r="AN22" s="88">
        <f>AP22-AO22</f>
        <v>15573.79</v>
      </c>
      <c r="AO22" s="88">
        <v>2965.34</v>
      </c>
      <c r="AP22" s="88">
        <v>18539.13</v>
      </c>
      <c r="AQ22" s="91"/>
    </row>
    <row r="23" spans="1:43" s="94" customFormat="1" ht="39.75" customHeight="1">
      <c r="A23" s="92" t="s">
        <v>667</v>
      </c>
      <c r="B23" s="84" t="s">
        <v>668</v>
      </c>
      <c r="C23" s="84" t="s">
        <v>14</v>
      </c>
      <c r="D23" s="84" t="s">
        <v>669</v>
      </c>
      <c r="E23" s="85">
        <v>41814</v>
      </c>
      <c r="F23" s="84" t="s">
        <v>735</v>
      </c>
      <c r="G23" s="87">
        <f>I23-H23</f>
        <v>3388.13</v>
      </c>
      <c r="H23" s="87">
        <v>794.75</v>
      </c>
      <c r="I23" s="87">
        <v>4182.88</v>
      </c>
      <c r="J23" s="87">
        <f>L23-K23</f>
        <v>5862.43</v>
      </c>
      <c r="K23" s="87">
        <v>1017.21</v>
      </c>
      <c r="L23" s="87">
        <v>6879.64</v>
      </c>
      <c r="M23" s="87">
        <f>O23-N23</f>
        <v>3945.6199999999994</v>
      </c>
      <c r="N23" s="87">
        <v>871.11</v>
      </c>
      <c r="O23" s="87">
        <v>4816.73</v>
      </c>
      <c r="P23" s="87">
        <f>R23-Q23</f>
        <v>3834.9800000000005</v>
      </c>
      <c r="Q23" s="87">
        <v>905.7</v>
      </c>
      <c r="R23" s="87">
        <v>4740.68</v>
      </c>
      <c r="S23" s="87">
        <f>U23-T23</f>
        <v>3834.9800000000005</v>
      </c>
      <c r="T23" s="87">
        <v>905.7</v>
      </c>
      <c r="U23" s="87">
        <v>4740.68</v>
      </c>
      <c r="V23" s="87">
        <f>X23-W23</f>
        <v>3834.9800000000005</v>
      </c>
      <c r="W23" s="87">
        <v>905.7</v>
      </c>
      <c r="X23" s="87">
        <v>4740.68</v>
      </c>
      <c r="Y23" s="87">
        <f t="shared" si="1"/>
        <v>3623.3600000000006</v>
      </c>
      <c r="Z23" s="87">
        <v>905.7</v>
      </c>
      <c r="AA23" s="87">
        <v>4529.06</v>
      </c>
      <c r="AB23" s="87">
        <f t="shared" si="2"/>
        <v>3731.2100000000005</v>
      </c>
      <c r="AC23" s="87">
        <v>931.06</v>
      </c>
      <c r="AD23" s="87">
        <v>4662.27</v>
      </c>
      <c r="AE23" s="87">
        <f t="shared" si="3"/>
        <v>3909.1299999999997</v>
      </c>
      <c r="AF23" s="87">
        <v>972.73</v>
      </c>
      <c r="AG23" s="87">
        <v>4881.86</v>
      </c>
      <c r="AH23" s="87">
        <f t="shared" si="4"/>
        <v>4120.75</v>
      </c>
      <c r="AI23" s="87">
        <v>972.73</v>
      </c>
      <c r="AJ23" s="87">
        <v>5093.48</v>
      </c>
      <c r="AK23" s="87">
        <f t="shared" si="5"/>
        <v>4120.75</v>
      </c>
      <c r="AL23" s="87">
        <v>972.73</v>
      </c>
      <c r="AM23" s="87">
        <v>5093.48</v>
      </c>
      <c r="AN23" s="88">
        <f>AO23</f>
        <v>1855.1</v>
      </c>
      <c r="AO23" s="88">
        <v>1855.1</v>
      </c>
      <c r="AP23" s="88">
        <v>9763.72</v>
      </c>
      <c r="AQ23" s="91"/>
    </row>
    <row r="24" spans="1:43" s="94" customFormat="1" ht="39.75" customHeight="1">
      <c r="A24" s="92" t="s">
        <v>827</v>
      </c>
      <c r="B24" s="84" t="s">
        <v>329</v>
      </c>
      <c r="C24" s="84" t="s">
        <v>828</v>
      </c>
      <c r="D24" s="84" t="s">
        <v>829</v>
      </c>
      <c r="E24" s="85">
        <v>43577</v>
      </c>
      <c r="F24" s="84" t="s">
        <v>830</v>
      </c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87">
        <f>U24-T24</f>
        <v>8501.09</v>
      </c>
      <c r="T24" s="87">
        <v>2864.87</v>
      </c>
      <c r="U24" s="87">
        <v>11365.96</v>
      </c>
      <c r="V24" s="87">
        <f>X24-W24</f>
        <v>8501.09</v>
      </c>
      <c r="W24" s="87">
        <v>2864.87</v>
      </c>
      <c r="X24" s="87">
        <v>11365.96</v>
      </c>
      <c r="Y24" s="87">
        <f t="shared" si="1"/>
        <v>11051.42</v>
      </c>
      <c r="Z24" s="87">
        <v>3724.33</v>
      </c>
      <c r="AA24" s="87">
        <v>14775.75</v>
      </c>
      <c r="AB24" s="87">
        <f t="shared" si="2"/>
        <v>8501.09</v>
      </c>
      <c r="AC24" s="87">
        <v>2864.87</v>
      </c>
      <c r="AD24" s="87">
        <v>11365.96</v>
      </c>
      <c r="AE24" s="87">
        <f t="shared" si="3"/>
        <v>8501.09</v>
      </c>
      <c r="AF24" s="87">
        <v>2864.87</v>
      </c>
      <c r="AG24" s="87">
        <v>11365.96</v>
      </c>
      <c r="AH24" s="87">
        <f t="shared" si="4"/>
        <v>10272.16</v>
      </c>
      <c r="AI24" s="87">
        <v>2864.87</v>
      </c>
      <c r="AJ24" s="87">
        <v>13137.03</v>
      </c>
      <c r="AK24" s="87">
        <f t="shared" si="5"/>
        <v>21252.73</v>
      </c>
      <c r="AL24" s="87">
        <v>6684.69</v>
      </c>
      <c r="AM24" s="87">
        <v>27937.42</v>
      </c>
      <c r="AN24" s="88">
        <v>1983.73</v>
      </c>
      <c r="AO24" s="88">
        <v>668.52</v>
      </c>
      <c r="AP24" s="88">
        <f>AN24+AO24</f>
        <v>2652.25</v>
      </c>
      <c r="AQ24" s="91"/>
    </row>
    <row r="25" spans="1:43" s="94" customFormat="1" ht="39.75" customHeight="1">
      <c r="A25" s="92" t="s">
        <v>671</v>
      </c>
      <c r="B25" s="84" t="s">
        <v>672</v>
      </c>
      <c r="C25" s="84" t="s">
        <v>11</v>
      </c>
      <c r="D25" s="84" t="s">
        <v>673</v>
      </c>
      <c r="E25" s="85">
        <v>42737</v>
      </c>
      <c r="F25" s="84" t="s">
        <v>674</v>
      </c>
      <c r="G25" s="87">
        <v>6556.1</v>
      </c>
      <c r="H25" s="87">
        <v>1835.03</v>
      </c>
      <c r="I25" s="87">
        <v>8391.13</v>
      </c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  <c r="U25" s="101"/>
      <c r="V25" s="101"/>
      <c r="W25" s="101"/>
      <c r="X25" s="101"/>
      <c r="Y25" s="101"/>
      <c r="Z25" s="101"/>
      <c r="AA25" s="101"/>
      <c r="AB25" s="101"/>
      <c r="AC25" s="101"/>
      <c r="AD25" s="101"/>
      <c r="AE25" s="101"/>
      <c r="AF25" s="101"/>
      <c r="AG25" s="101"/>
      <c r="AH25" s="101"/>
      <c r="AI25" s="101"/>
      <c r="AJ25" s="101"/>
      <c r="AK25" s="101"/>
      <c r="AL25" s="101"/>
      <c r="AM25" s="101"/>
      <c r="AN25" s="150"/>
      <c r="AO25" s="150"/>
      <c r="AP25" s="150"/>
      <c r="AQ25" s="91" t="s">
        <v>812</v>
      </c>
    </row>
    <row r="26" spans="1:43" s="94" customFormat="1" ht="39.75" customHeight="1">
      <c r="A26" s="92" t="s">
        <v>314</v>
      </c>
      <c r="B26" s="84" t="s">
        <v>315</v>
      </c>
      <c r="C26" s="84" t="s">
        <v>4</v>
      </c>
      <c r="D26" s="84" t="s">
        <v>675</v>
      </c>
      <c r="E26" s="85">
        <v>41641</v>
      </c>
      <c r="F26" s="86" t="s">
        <v>739</v>
      </c>
      <c r="G26" s="98">
        <v>8254.02</v>
      </c>
      <c r="H26" s="86">
        <v>2605.34</v>
      </c>
      <c r="I26" s="86">
        <v>10859.36</v>
      </c>
      <c r="J26" s="86">
        <v>8254.02</v>
      </c>
      <c r="K26" s="86">
        <v>2605.34</v>
      </c>
      <c r="L26" s="86">
        <v>10859.36</v>
      </c>
      <c r="M26" s="86">
        <v>8254.02</v>
      </c>
      <c r="N26" s="86">
        <v>2605.34</v>
      </c>
      <c r="O26" s="86">
        <v>10859.36</v>
      </c>
      <c r="P26" s="86">
        <f>R26-Q26</f>
        <v>8641.699999999999</v>
      </c>
      <c r="Q26" s="86">
        <v>2735.61</v>
      </c>
      <c r="R26" s="86">
        <v>11377.31</v>
      </c>
      <c r="S26" s="86">
        <f>U26-T26</f>
        <v>8791.699999999999</v>
      </c>
      <c r="T26" s="86">
        <v>2735.61</v>
      </c>
      <c r="U26" s="86">
        <v>11527.31</v>
      </c>
      <c r="V26" s="86">
        <f>X26-W26</f>
        <v>8716.699999999999</v>
      </c>
      <c r="W26" s="86">
        <v>2735.61</v>
      </c>
      <c r="X26" s="86">
        <v>11452.31</v>
      </c>
      <c r="Y26" s="86">
        <f>AA26-Z26</f>
        <v>8716.699999999999</v>
      </c>
      <c r="Z26" s="86">
        <v>2735.61</v>
      </c>
      <c r="AA26" s="86">
        <v>11452.31</v>
      </c>
      <c r="AB26" s="86">
        <f>AD26-AC26</f>
        <v>8716.699999999999</v>
      </c>
      <c r="AC26" s="86">
        <v>2735.61</v>
      </c>
      <c r="AD26" s="86">
        <v>11452.31</v>
      </c>
      <c r="AE26" s="86">
        <f>AG26-AF26</f>
        <v>8716.699999999999</v>
      </c>
      <c r="AF26" s="86">
        <v>2735.61</v>
      </c>
      <c r="AG26" s="86">
        <v>11452.31</v>
      </c>
      <c r="AH26" s="86">
        <f>AJ26-AI26</f>
        <v>8757.25</v>
      </c>
      <c r="AI26" s="86">
        <v>2749.24</v>
      </c>
      <c r="AJ26" s="86">
        <v>11506.49</v>
      </c>
      <c r="AK26" s="86"/>
      <c r="AL26" s="86"/>
      <c r="AM26" s="86"/>
      <c r="AN26" s="88"/>
      <c r="AO26" s="88"/>
      <c r="AP26" s="88"/>
      <c r="AQ26" s="91" t="s">
        <v>699</v>
      </c>
    </row>
    <row r="27" spans="1:43" s="94" customFormat="1" ht="25.5">
      <c r="A27" s="92" t="s">
        <v>794</v>
      </c>
      <c r="B27" s="84" t="s">
        <v>795</v>
      </c>
      <c r="C27" s="84" t="s">
        <v>4</v>
      </c>
      <c r="D27" s="84" t="s">
        <v>796</v>
      </c>
      <c r="E27" s="85">
        <v>43525</v>
      </c>
      <c r="F27" s="87" t="s">
        <v>797</v>
      </c>
      <c r="G27" s="100"/>
      <c r="H27" s="93"/>
      <c r="I27" s="93"/>
      <c r="J27" s="93"/>
      <c r="K27" s="93"/>
      <c r="L27" s="93"/>
      <c r="M27" s="86">
        <f>O27-N27</f>
        <v>7361.68</v>
      </c>
      <c r="N27" s="86">
        <v>0</v>
      </c>
      <c r="O27" s="86">
        <v>7361.68</v>
      </c>
      <c r="P27" s="86">
        <f>R27-Q27</f>
        <v>6870.91</v>
      </c>
      <c r="Q27" s="86">
        <v>0</v>
      </c>
      <c r="R27" s="86">
        <v>6870.91</v>
      </c>
      <c r="S27" s="86">
        <f>U27-T27</f>
        <v>7491.25</v>
      </c>
      <c r="T27" s="86">
        <v>0</v>
      </c>
      <c r="U27" s="86">
        <v>7491.25</v>
      </c>
      <c r="V27" s="86"/>
      <c r="W27" s="98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88"/>
      <c r="AO27" s="88"/>
      <c r="AP27" s="88"/>
      <c r="AQ27" s="91" t="s">
        <v>699</v>
      </c>
    </row>
    <row r="28" spans="1:43" s="94" customFormat="1" ht="39.75" customHeight="1">
      <c r="A28" s="92" t="s">
        <v>798</v>
      </c>
      <c r="B28" s="84" t="s">
        <v>315</v>
      </c>
      <c r="C28" s="84" t="s">
        <v>641</v>
      </c>
      <c r="D28" s="84" t="s">
        <v>799</v>
      </c>
      <c r="E28" s="85">
        <v>43526</v>
      </c>
      <c r="F28" s="84" t="s">
        <v>800</v>
      </c>
      <c r="G28" s="93"/>
      <c r="H28" s="93"/>
      <c r="I28" s="93"/>
      <c r="J28" s="93"/>
      <c r="K28" s="93"/>
      <c r="L28" s="93"/>
      <c r="M28" s="86">
        <f>O28-N28</f>
        <v>14989.400000000001</v>
      </c>
      <c r="N28" s="86">
        <v>5111.34</v>
      </c>
      <c r="O28" s="86">
        <v>20100.74</v>
      </c>
      <c r="P28" s="86">
        <f>R28-Q28</f>
        <v>15712.32</v>
      </c>
      <c r="Q28" s="86">
        <v>5111.34</v>
      </c>
      <c r="R28" s="86">
        <v>20823.66</v>
      </c>
      <c r="S28" s="86">
        <f>U28-T28</f>
        <v>15812.32</v>
      </c>
      <c r="T28" s="86">
        <v>5111.34</v>
      </c>
      <c r="U28" s="86">
        <v>20923.66</v>
      </c>
      <c r="V28" s="86">
        <f>X28-W28</f>
        <v>15812.32</v>
      </c>
      <c r="W28" s="86">
        <v>5111.34</v>
      </c>
      <c r="X28" s="86">
        <v>20923.66</v>
      </c>
      <c r="Y28" s="86">
        <v>5111.34</v>
      </c>
      <c r="Z28" s="86">
        <f>AA28-Y28</f>
        <v>15812.32</v>
      </c>
      <c r="AA28" s="86">
        <v>20923.66</v>
      </c>
      <c r="AB28" s="86">
        <f>AD28-AC28</f>
        <v>15787.32</v>
      </c>
      <c r="AC28" s="86">
        <v>5111.34</v>
      </c>
      <c r="AD28" s="86">
        <v>20898.66</v>
      </c>
      <c r="AE28" s="86">
        <f>AG28-AF28</f>
        <v>15787.32</v>
      </c>
      <c r="AF28" s="86">
        <v>5111.34</v>
      </c>
      <c r="AG28" s="86">
        <v>20898.66</v>
      </c>
      <c r="AH28" s="86">
        <f>AJ28-AI28</f>
        <v>15787.32</v>
      </c>
      <c r="AI28" s="86">
        <v>5111.34</v>
      </c>
      <c r="AJ28" s="86">
        <v>20898.66</v>
      </c>
      <c r="AK28" s="86"/>
      <c r="AL28" s="86"/>
      <c r="AM28" s="86"/>
      <c r="AN28" s="88"/>
      <c r="AO28" s="88"/>
      <c r="AP28" s="88"/>
      <c r="AQ28" s="91" t="s">
        <v>699</v>
      </c>
    </row>
    <row r="29" spans="1:43" s="94" customFormat="1" ht="39.75" customHeight="1">
      <c r="A29" s="92" t="s">
        <v>740</v>
      </c>
      <c r="B29" s="84" t="s">
        <v>704</v>
      </c>
      <c r="C29" s="84" t="s">
        <v>4</v>
      </c>
      <c r="D29" s="84" t="s">
        <v>741</v>
      </c>
      <c r="E29" s="103">
        <v>43101</v>
      </c>
      <c r="F29" s="104" t="s">
        <v>742</v>
      </c>
      <c r="G29" s="86">
        <v>13929.1</v>
      </c>
      <c r="H29" s="86">
        <v>1499.33</v>
      </c>
      <c r="I29" s="105">
        <v>15428.43</v>
      </c>
      <c r="J29" s="86">
        <v>17115.79</v>
      </c>
      <c r="K29" s="86">
        <v>1754.26</v>
      </c>
      <c r="L29" s="86">
        <v>18870.05</v>
      </c>
      <c r="M29" s="86">
        <v>13929.1</v>
      </c>
      <c r="N29" s="86">
        <v>1499.33</v>
      </c>
      <c r="O29" s="86">
        <v>15428.43</v>
      </c>
      <c r="P29" s="86">
        <v>13929.1</v>
      </c>
      <c r="Q29" s="86">
        <v>1499.33</v>
      </c>
      <c r="R29" s="86">
        <v>15428.43</v>
      </c>
      <c r="S29" s="86">
        <v>13929.1</v>
      </c>
      <c r="T29" s="86">
        <f>U29-S29</f>
        <v>1499.33</v>
      </c>
      <c r="U29" s="86">
        <v>15428.43</v>
      </c>
      <c r="V29" s="86">
        <v>13929.1</v>
      </c>
      <c r="W29" s="86">
        <f>X29-V29</f>
        <v>1499.33</v>
      </c>
      <c r="X29" s="86">
        <v>15428.43</v>
      </c>
      <c r="Y29" s="86">
        <f>AA29-Z29</f>
        <v>16273.28</v>
      </c>
      <c r="Z29" s="86">
        <v>1271.06</v>
      </c>
      <c r="AA29" s="86">
        <v>17544.34</v>
      </c>
      <c r="AB29" s="87">
        <f>AD29-AC29</f>
        <v>14734.48</v>
      </c>
      <c r="AC29" s="98">
        <v>1147.96</v>
      </c>
      <c r="AD29" s="106">
        <v>15882.44</v>
      </c>
      <c r="AE29" s="87">
        <f>AG29-AF29</f>
        <v>14734.48</v>
      </c>
      <c r="AF29" s="98">
        <v>1147.96</v>
      </c>
      <c r="AG29" s="106">
        <v>15882.44</v>
      </c>
      <c r="AH29" s="87">
        <f>AJ29-AI29</f>
        <v>14734.48</v>
      </c>
      <c r="AI29" s="98">
        <v>1147.96</v>
      </c>
      <c r="AJ29" s="98">
        <v>15882.44</v>
      </c>
      <c r="AK29" s="87">
        <f>AM29-AL29</f>
        <v>14734.48</v>
      </c>
      <c r="AL29" s="98">
        <v>1147.96</v>
      </c>
      <c r="AM29" s="98">
        <v>15882.44</v>
      </c>
      <c r="AN29" s="88">
        <f>AP29-AO29</f>
        <v>31378.43</v>
      </c>
      <c r="AO29" s="88">
        <v>0</v>
      </c>
      <c r="AP29" s="88">
        <v>31378.43</v>
      </c>
      <c r="AQ29" s="91"/>
    </row>
    <row r="30" spans="1:43" s="94" customFormat="1" ht="39.75" customHeight="1">
      <c r="A30" s="92" t="s">
        <v>199</v>
      </c>
      <c r="B30" s="84" t="s">
        <v>202</v>
      </c>
      <c r="C30" s="84" t="s">
        <v>743</v>
      </c>
      <c r="D30" s="84" t="s">
        <v>676</v>
      </c>
      <c r="E30" s="103">
        <v>39448</v>
      </c>
      <c r="F30" s="104" t="s">
        <v>801</v>
      </c>
      <c r="G30" s="86">
        <v>3244.18</v>
      </c>
      <c r="H30" s="86">
        <v>1276.11</v>
      </c>
      <c r="I30" s="98">
        <f>G30+H30</f>
        <v>4520.29</v>
      </c>
      <c r="J30" s="86">
        <v>3244.18</v>
      </c>
      <c r="K30" s="86">
        <v>1276.11</v>
      </c>
      <c r="L30" s="98">
        <f>J30+K30</f>
        <v>4520.29</v>
      </c>
      <c r="M30" s="86">
        <v>3652.37</v>
      </c>
      <c r="N30" s="86">
        <v>1448.37</v>
      </c>
      <c r="O30" s="86">
        <f>M30+N30</f>
        <v>5100.74</v>
      </c>
      <c r="P30" s="86">
        <v>3448.27</v>
      </c>
      <c r="Q30" s="86">
        <v>1362.24</v>
      </c>
      <c r="R30" s="98">
        <f>P30+Q30</f>
        <v>4810.51</v>
      </c>
      <c r="S30" s="86">
        <v>3448.27</v>
      </c>
      <c r="T30" s="86">
        <v>1362.24</v>
      </c>
      <c r="U30" s="98">
        <f>S30+T30</f>
        <v>4810.51</v>
      </c>
      <c r="V30" s="86">
        <v>3448.27</v>
      </c>
      <c r="W30" s="86">
        <v>1362.24</v>
      </c>
      <c r="X30" s="98">
        <f>V30+W30</f>
        <v>4810.51</v>
      </c>
      <c r="Y30" s="86">
        <v>3448.27</v>
      </c>
      <c r="Z30" s="86">
        <v>1362.24</v>
      </c>
      <c r="AA30" s="98">
        <f>Y30+Z30</f>
        <v>4810.51</v>
      </c>
      <c r="AB30" s="86">
        <v>3448.27</v>
      </c>
      <c r="AC30" s="86">
        <v>1362.24</v>
      </c>
      <c r="AD30" s="98">
        <f>AB30+AC30</f>
        <v>4810.51</v>
      </c>
      <c r="AE30" s="86">
        <v>3448.27</v>
      </c>
      <c r="AF30" s="86">
        <v>1362.24</v>
      </c>
      <c r="AG30" s="98">
        <f>AE30+AF30</f>
        <v>4810.51</v>
      </c>
      <c r="AH30" s="98">
        <v>3448.27</v>
      </c>
      <c r="AI30" s="98">
        <v>1362.24</v>
      </c>
      <c r="AJ30" s="98">
        <f>AH30+AI30</f>
        <v>4810.51</v>
      </c>
      <c r="AK30" s="98">
        <v>3448.27</v>
      </c>
      <c r="AL30" s="98">
        <v>1362.24</v>
      </c>
      <c r="AM30" s="98">
        <f>AK30+AL30</f>
        <v>4810.51</v>
      </c>
      <c r="AN30" s="88">
        <f>3448.27+3228.05</f>
        <v>6676.32</v>
      </c>
      <c r="AO30" s="88">
        <f>1362.24+1362.24</f>
        <v>2724.48</v>
      </c>
      <c r="AP30" s="88">
        <f>AN30+AO30</f>
        <v>9400.8</v>
      </c>
      <c r="AQ30" s="91"/>
    </row>
    <row r="31" spans="1:43" s="94" customFormat="1" ht="39.75" customHeight="1">
      <c r="A31" s="92" t="s">
        <v>411</v>
      </c>
      <c r="B31" s="84" t="s">
        <v>412</v>
      </c>
      <c r="C31" s="84" t="s">
        <v>12</v>
      </c>
      <c r="D31" s="84" t="s">
        <v>677</v>
      </c>
      <c r="E31" s="85">
        <v>38718</v>
      </c>
      <c r="F31" s="84" t="s">
        <v>802</v>
      </c>
      <c r="G31" s="98">
        <f>I31-H31</f>
        <v>2472.7</v>
      </c>
      <c r="H31" s="98">
        <v>797.42</v>
      </c>
      <c r="I31" s="98">
        <v>3270.12</v>
      </c>
      <c r="J31" s="98">
        <f>L31-K31</f>
        <v>4107.41</v>
      </c>
      <c r="K31" s="98">
        <v>1324.59</v>
      </c>
      <c r="L31" s="98">
        <v>5432</v>
      </c>
      <c r="M31" s="98">
        <f>O31-N31</f>
        <v>4176.8099999999995</v>
      </c>
      <c r="N31" s="98">
        <v>1346.97</v>
      </c>
      <c r="O31" s="98">
        <v>5523.78</v>
      </c>
      <c r="P31" s="98">
        <f>R31-Q31</f>
        <v>4176.8099999999995</v>
      </c>
      <c r="Q31" s="98">
        <v>1346.97</v>
      </c>
      <c r="R31" s="98">
        <v>5523.78</v>
      </c>
      <c r="S31" s="98">
        <f>U31-T31</f>
        <v>4176.8099999999995</v>
      </c>
      <c r="T31" s="98">
        <v>1346.97</v>
      </c>
      <c r="U31" s="98">
        <v>5523.78</v>
      </c>
      <c r="V31" s="98">
        <f>X31-W31</f>
        <v>4266.51</v>
      </c>
      <c r="W31" s="98">
        <v>1375.9</v>
      </c>
      <c r="X31" s="98">
        <v>5642.41</v>
      </c>
      <c r="Y31" s="98">
        <f>AA31-Z31</f>
        <v>2851.26</v>
      </c>
      <c r="Z31" s="98">
        <v>919.5</v>
      </c>
      <c r="AA31" s="98">
        <v>3770.76</v>
      </c>
      <c r="AB31" s="98">
        <f>AD31-AC31</f>
        <v>1436.22</v>
      </c>
      <c r="AC31" s="98">
        <v>463.16</v>
      </c>
      <c r="AD31" s="98">
        <v>1899.38</v>
      </c>
      <c r="AE31" s="98">
        <f>AG31-AF31</f>
        <v>4082.78</v>
      </c>
      <c r="AF31" s="98">
        <v>1375.9</v>
      </c>
      <c r="AG31" s="98">
        <v>5458.68</v>
      </c>
      <c r="AH31" s="98">
        <f>AJ31-AI31</f>
        <v>4082.78</v>
      </c>
      <c r="AI31" s="98">
        <v>1375.9</v>
      </c>
      <c r="AJ31" s="98">
        <v>5458.68</v>
      </c>
      <c r="AK31" s="98">
        <f>AH31</f>
        <v>4082.78</v>
      </c>
      <c r="AL31" s="98">
        <f>AI31</f>
        <v>1375.9</v>
      </c>
      <c r="AM31" s="98">
        <f>AK31+AL31</f>
        <v>5458.68</v>
      </c>
      <c r="AN31" s="88">
        <v>4082.78</v>
      </c>
      <c r="AO31" s="88">
        <f>1375.9</f>
        <v>1375.9</v>
      </c>
      <c r="AP31" s="88">
        <f>AN31+AO31+2947.83</f>
        <v>8406.51</v>
      </c>
      <c r="AQ31" s="108"/>
    </row>
    <row r="32" spans="1:43" s="94" customFormat="1" ht="39.75" customHeight="1">
      <c r="A32" s="92" t="s">
        <v>831</v>
      </c>
      <c r="B32" s="84" t="s">
        <v>832</v>
      </c>
      <c r="C32" s="84" t="s">
        <v>725</v>
      </c>
      <c r="D32" s="84" t="s">
        <v>833</v>
      </c>
      <c r="E32" s="85">
        <v>43435</v>
      </c>
      <c r="F32" s="84" t="s">
        <v>834</v>
      </c>
      <c r="G32" s="98">
        <f>I32-H32</f>
        <v>3696.2400000000002</v>
      </c>
      <c r="H32" s="98">
        <v>702.11</v>
      </c>
      <c r="I32" s="98">
        <v>4398.35</v>
      </c>
      <c r="J32" s="98">
        <f>L32-K32</f>
        <v>3633.85</v>
      </c>
      <c r="K32" s="98">
        <v>702.11</v>
      </c>
      <c r="L32" s="98">
        <v>4335.96</v>
      </c>
      <c r="M32" s="98">
        <f>O32-N32</f>
        <v>3613.06</v>
      </c>
      <c r="N32" s="98">
        <v>702.11</v>
      </c>
      <c r="O32" s="98">
        <v>4315.17</v>
      </c>
      <c r="P32" s="98">
        <f>R32-Q32</f>
        <v>3691.0599999999995</v>
      </c>
      <c r="Q32" s="98">
        <v>709.13</v>
      </c>
      <c r="R32" s="98">
        <v>4400.19</v>
      </c>
      <c r="S32" s="98">
        <f>U32-T32</f>
        <v>3798.3999999999996</v>
      </c>
      <c r="T32" s="98">
        <v>723.3</v>
      </c>
      <c r="U32" s="98">
        <v>4521.7</v>
      </c>
      <c r="V32" s="98">
        <f>X32-W32</f>
        <v>3713.7400000000002</v>
      </c>
      <c r="W32" s="98">
        <v>723.15</v>
      </c>
      <c r="X32" s="98">
        <v>4436.89</v>
      </c>
      <c r="Y32" s="98">
        <f>AA32-Z32</f>
        <v>3818.4900000000002</v>
      </c>
      <c r="Z32" s="98">
        <v>723.11</v>
      </c>
      <c r="AA32" s="98">
        <v>4541.6</v>
      </c>
      <c r="AB32" s="98">
        <f>AD32-AC32</f>
        <v>3711.02</v>
      </c>
      <c r="AC32" s="98">
        <v>715.19</v>
      </c>
      <c r="AD32" s="98">
        <v>4426.21</v>
      </c>
      <c r="AE32" s="98">
        <f>AG32-AF32</f>
        <v>3719.05</v>
      </c>
      <c r="AF32" s="98">
        <v>715.16</v>
      </c>
      <c r="AG32" s="98">
        <v>4434.21</v>
      </c>
      <c r="AH32" s="98">
        <f>AJ32-AI32</f>
        <v>3740.02</v>
      </c>
      <c r="AI32" s="98">
        <v>715.19</v>
      </c>
      <c r="AJ32" s="98">
        <v>4455.21</v>
      </c>
      <c r="AK32" s="98">
        <f>AM32-AL32</f>
        <v>3719.02</v>
      </c>
      <c r="AL32" s="98">
        <v>715.19</v>
      </c>
      <c r="AM32" s="98">
        <v>4434.21</v>
      </c>
      <c r="AN32" s="88">
        <f>AP32-AO32</f>
        <v>5109.23</v>
      </c>
      <c r="AO32" s="88">
        <v>1250.6</v>
      </c>
      <c r="AP32" s="88">
        <v>6359.83</v>
      </c>
      <c r="AQ32" s="108"/>
    </row>
    <row r="33" spans="1:43" s="94" customFormat="1" ht="39.75" customHeight="1">
      <c r="A33" s="92" t="s">
        <v>150</v>
      </c>
      <c r="B33" s="84" t="s">
        <v>824</v>
      </c>
      <c r="C33" s="84" t="s">
        <v>835</v>
      </c>
      <c r="D33" s="84" t="s">
        <v>836</v>
      </c>
      <c r="E33" s="85">
        <v>43627</v>
      </c>
      <c r="F33" s="84" t="s">
        <v>837</v>
      </c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98">
        <f>X33-W33</f>
        <v>13132.349999999999</v>
      </c>
      <c r="W33" s="98">
        <v>3600.13</v>
      </c>
      <c r="X33" s="98">
        <v>16732.48</v>
      </c>
      <c r="Y33" s="98">
        <f>AA33-Z33</f>
        <v>19698.489999999998</v>
      </c>
      <c r="Z33" s="98">
        <v>5400.2</v>
      </c>
      <c r="AA33" s="98">
        <v>25098.69</v>
      </c>
      <c r="AB33" s="98">
        <f>AD33-AC33</f>
        <v>19698.489999999998</v>
      </c>
      <c r="AC33" s="98">
        <v>5400.2</v>
      </c>
      <c r="AD33" s="98">
        <v>25098.69</v>
      </c>
      <c r="AE33" s="98">
        <f>AG33-AF33</f>
        <v>19698.489999999998</v>
      </c>
      <c r="AF33" s="98">
        <v>5400.2</v>
      </c>
      <c r="AG33" s="98">
        <v>25098.69</v>
      </c>
      <c r="AH33" s="98">
        <f>AJ33-AI33</f>
        <v>19698.489999999998</v>
      </c>
      <c r="AI33" s="98">
        <v>5400.2</v>
      </c>
      <c r="AJ33" s="98">
        <v>25098.69</v>
      </c>
      <c r="AK33" s="98">
        <f>AM33-AL33</f>
        <v>19698.489999999998</v>
      </c>
      <c r="AL33" s="98">
        <v>5400.2</v>
      </c>
      <c r="AM33" s="98">
        <v>25098.69</v>
      </c>
      <c r="AN33" s="98">
        <f>AP33-AO33</f>
        <v>19698.489999999998</v>
      </c>
      <c r="AO33" s="98">
        <v>5400.2</v>
      </c>
      <c r="AP33" s="98">
        <v>25098.69</v>
      </c>
      <c r="AQ33" s="108"/>
    </row>
    <row r="34" spans="1:43" s="94" customFormat="1" ht="39.75" customHeight="1">
      <c r="A34" s="92" t="s">
        <v>467</v>
      </c>
      <c r="B34" s="84" t="s">
        <v>838</v>
      </c>
      <c r="C34" s="84" t="s">
        <v>725</v>
      </c>
      <c r="D34" s="84" t="s">
        <v>839</v>
      </c>
      <c r="E34" s="85">
        <v>43640</v>
      </c>
      <c r="F34" s="84" t="s">
        <v>840</v>
      </c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98">
        <f>X34-W34</f>
        <v>3269.09</v>
      </c>
      <c r="W34" s="98">
        <v>387.27</v>
      </c>
      <c r="X34" s="98">
        <v>3656.36</v>
      </c>
      <c r="Y34" s="98">
        <f>AA34-Z34</f>
        <v>14010.39</v>
      </c>
      <c r="Z34" s="98">
        <v>1672.87</v>
      </c>
      <c r="AA34" s="98">
        <v>15683.26</v>
      </c>
      <c r="AB34" s="98">
        <f>AD34-AC34</f>
        <v>14010.39</v>
      </c>
      <c r="AC34" s="98">
        <v>1672.87</v>
      </c>
      <c r="AD34" s="98">
        <v>15683.26</v>
      </c>
      <c r="AE34" s="98">
        <f>AG34-AF34</f>
        <v>16740.260000000002</v>
      </c>
      <c r="AF34" s="98">
        <v>12684.08</v>
      </c>
      <c r="AG34" s="98">
        <v>29424.34</v>
      </c>
      <c r="AH34" s="98">
        <f>AJ34-AI34</f>
        <v>16010.170000000002</v>
      </c>
      <c r="AI34" s="98">
        <v>3922.91</v>
      </c>
      <c r="AJ34" s="98">
        <v>19933.08</v>
      </c>
      <c r="AK34" s="98">
        <f>AM34-AL34</f>
        <v>16010.170000000002</v>
      </c>
      <c r="AL34" s="98">
        <v>3922.91</v>
      </c>
      <c r="AM34" s="98">
        <v>19933.08</v>
      </c>
      <c r="AN34" s="88">
        <f>AP34-AO34</f>
        <v>20473.56</v>
      </c>
      <c r="AO34" s="98">
        <v>3922.91</v>
      </c>
      <c r="AP34" s="88">
        <v>24396.47</v>
      </c>
      <c r="AQ34" s="108"/>
    </row>
    <row r="35" spans="1:43" s="94" customFormat="1" ht="39.75" customHeight="1">
      <c r="A35" s="92" t="s">
        <v>458</v>
      </c>
      <c r="B35" s="84" t="s">
        <v>459</v>
      </c>
      <c r="C35" s="84" t="s">
        <v>845</v>
      </c>
      <c r="D35" s="84" t="s">
        <v>460</v>
      </c>
      <c r="E35" s="85">
        <v>42078</v>
      </c>
      <c r="F35" s="84" t="s">
        <v>848</v>
      </c>
      <c r="G35" s="98">
        <f>I35-H35</f>
        <v>3382.71</v>
      </c>
      <c r="H35" s="98">
        <v>671.15</v>
      </c>
      <c r="I35" s="98">
        <v>4053.86</v>
      </c>
      <c r="J35" s="98">
        <f>L35-K35</f>
        <v>3382.71</v>
      </c>
      <c r="K35" s="98">
        <v>671.15</v>
      </c>
      <c r="L35" s="98">
        <v>4053.86</v>
      </c>
      <c r="M35" s="98">
        <f>O35-N35</f>
        <v>3382.71</v>
      </c>
      <c r="N35" s="98">
        <v>671.15</v>
      </c>
      <c r="O35" s="98">
        <v>4053.86</v>
      </c>
      <c r="P35" s="98">
        <f>R35-Q35</f>
        <v>3382.71</v>
      </c>
      <c r="Q35" s="98">
        <v>671.15</v>
      </c>
      <c r="R35" s="98">
        <v>4053.86</v>
      </c>
      <c r="S35" s="98">
        <f>U35-T35</f>
        <v>3382.71</v>
      </c>
      <c r="T35" s="98">
        <v>671.15</v>
      </c>
      <c r="U35" s="98">
        <v>4053.86</v>
      </c>
      <c r="V35" s="98">
        <f>X35-W35</f>
        <v>3382.71</v>
      </c>
      <c r="W35" s="98">
        <v>671.15</v>
      </c>
      <c r="X35" s="98">
        <v>4053.86</v>
      </c>
      <c r="Y35" s="98">
        <f>AA35-Z35</f>
        <v>4428.610000000001</v>
      </c>
      <c r="Z35" s="98">
        <v>873.95</v>
      </c>
      <c r="AA35" s="98">
        <v>5302.56</v>
      </c>
      <c r="AB35" s="98">
        <f>AD35-AC35</f>
        <v>3382.71</v>
      </c>
      <c r="AC35" s="98">
        <v>671.15</v>
      </c>
      <c r="AD35" s="98">
        <v>4053.86</v>
      </c>
      <c r="AE35" s="98">
        <f>AG35-AF35</f>
        <v>3407.71</v>
      </c>
      <c r="AF35" s="98">
        <v>671.15</v>
      </c>
      <c r="AG35" s="98">
        <v>4078.86</v>
      </c>
      <c r="AH35" s="98">
        <f>AJ35-AI35</f>
        <v>3407.71</v>
      </c>
      <c r="AI35" s="98">
        <v>671.15</v>
      </c>
      <c r="AJ35" s="98">
        <v>4078.86</v>
      </c>
      <c r="AK35" s="98">
        <f>AM35-AL35</f>
        <v>3407.71</v>
      </c>
      <c r="AL35" s="98">
        <v>671.15</v>
      </c>
      <c r="AM35" s="98">
        <v>4078.86</v>
      </c>
      <c r="AN35" s="88">
        <f>AP35-AO35</f>
        <v>7153.820000000001</v>
      </c>
      <c r="AO35" s="88">
        <v>671.15</v>
      </c>
      <c r="AP35" s="98">
        <v>7824.97</v>
      </c>
      <c r="AQ35" s="108"/>
    </row>
    <row r="36" spans="1:43" ht="39.75" customHeight="1">
      <c r="A36" s="109" t="s">
        <v>242</v>
      </c>
      <c r="B36" s="110" t="s">
        <v>243</v>
      </c>
      <c r="C36" s="110" t="s">
        <v>14</v>
      </c>
      <c r="D36" s="110" t="s">
        <v>685</v>
      </c>
      <c r="E36" s="111">
        <v>41491</v>
      </c>
      <c r="F36" s="112" t="s">
        <v>803</v>
      </c>
      <c r="G36" s="113"/>
      <c r="H36" s="113"/>
      <c r="I36" s="113"/>
      <c r="J36" s="114"/>
      <c r="K36" s="114"/>
      <c r="L36" s="114"/>
      <c r="M36" s="114"/>
      <c r="N36" s="114"/>
      <c r="O36" s="114"/>
      <c r="P36" s="114"/>
      <c r="Q36" s="114"/>
      <c r="R36" s="114"/>
      <c r="S36" s="114"/>
      <c r="T36" s="114"/>
      <c r="U36" s="114"/>
      <c r="V36" s="114"/>
      <c r="W36" s="114"/>
      <c r="X36" s="114"/>
      <c r="Y36" s="114"/>
      <c r="Z36" s="114"/>
      <c r="AA36" s="114"/>
      <c r="AB36" s="114"/>
      <c r="AC36" s="114"/>
      <c r="AD36" s="114"/>
      <c r="AE36" s="114"/>
      <c r="AF36" s="114"/>
      <c r="AG36" s="114"/>
      <c r="AH36" s="114"/>
      <c r="AI36" s="114"/>
      <c r="AJ36" s="114"/>
      <c r="AK36" s="114"/>
      <c r="AL36" s="114"/>
      <c r="AM36" s="114"/>
      <c r="AN36" s="88"/>
      <c r="AO36" s="88"/>
      <c r="AP36" s="88"/>
      <c r="AQ36" s="115" t="s">
        <v>811</v>
      </c>
    </row>
    <row r="37" spans="1:43" s="94" customFormat="1" ht="39.75" customHeight="1">
      <c r="A37" s="92" t="s">
        <v>804</v>
      </c>
      <c r="B37" s="116" t="s">
        <v>805</v>
      </c>
      <c r="C37" s="116" t="s">
        <v>652</v>
      </c>
      <c r="D37" s="84" t="s">
        <v>806</v>
      </c>
      <c r="E37" s="103">
        <v>43577</v>
      </c>
      <c r="F37" s="116" t="s">
        <v>807</v>
      </c>
      <c r="G37" s="93"/>
      <c r="H37" s="93"/>
      <c r="I37" s="93"/>
      <c r="J37" s="93"/>
      <c r="K37" s="93"/>
      <c r="L37" s="93"/>
      <c r="M37" s="93"/>
      <c r="N37" s="93"/>
      <c r="O37" s="93"/>
      <c r="P37" s="86">
        <f>R37-Q37</f>
        <v>7544.110000000001</v>
      </c>
      <c r="Q37" s="86">
        <v>866.06</v>
      </c>
      <c r="R37" s="86">
        <v>8410.17</v>
      </c>
      <c r="S37" s="98">
        <f>U37-T37</f>
        <v>25147.04</v>
      </c>
      <c r="T37" s="98">
        <v>2886.87</v>
      </c>
      <c r="U37" s="98">
        <v>28033.91</v>
      </c>
      <c r="V37" s="98">
        <f>X37-W37</f>
        <v>37491.56</v>
      </c>
      <c r="W37" s="98">
        <v>2886.87</v>
      </c>
      <c r="X37" s="98">
        <v>40378.43</v>
      </c>
      <c r="Y37" s="98">
        <f>AA37-Z37</f>
        <v>25147.04</v>
      </c>
      <c r="Z37" s="98">
        <v>2886.87</v>
      </c>
      <c r="AA37" s="98">
        <v>28033.91</v>
      </c>
      <c r="AB37" s="107">
        <f>AD37-AC37</f>
        <v>25147.04</v>
      </c>
      <c r="AC37" s="98">
        <v>2886.87</v>
      </c>
      <c r="AD37" s="98">
        <v>28033.91</v>
      </c>
      <c r="AE37" s="98">
        <f>AG37-AF37</f>
        <v>28954.89</v>
      </c>
      <c r="AF37" s="98">
        <v>2886.87</v>
      </c>
      <c r="AG37" s="98">
        <v>31841.76</v>
      </c>
      <c r="AH37" s="98">
        <f>AJ37-AI37</f>
        <v>28954.89</v>
      </c>
      <c r="AI37" s="98">
        <v>2886.87</v>
      </c>
      <c r="AJ37" s="98">
        <v>31841.76</v>
      </c>
      <c r="AK37" s="98">
        <f>AM37-AL37</f>
        <v>28954.89</v>
      </c>
      <c r="AL37" s="98">
        <v>2886.87</v>
      </c>
      <c r="AM37" s="98">
        <v>31841.76</v>
      </c>
      <c r="AN37" s="88">
        <f>AP37-AO37</f>
        <v>28233.17</v>
      </c>
      <c r="AO37" s="88">
        <v>3608.59</v>
      </c>
      <c r="AP37" s="88">
        <v>31841.76</v>
      </c>
      <c r="AQ37" s="108"/>
    </row>
    <row r="38" spans="1:43" s="94" customFormat="1" ht="39.75" customHeight="1">
      <c r="A38" s="117" t="s">
        <v>750</v>
      </c>
      <c r="B38" s="84" t="s">
        <v>704</v>
      </c>
      <c r="C38" s="84" t="s">
        <v>4</v>
      </c>
      <c r="D38" s="84" t="s">
        <v>751</v>
      </c>
      <c r="E38" s="85">
        <v>43101</v>
      </c>
      <c r="F38" s="85" t="s">
        <v>752</v>
      </c>
      <c r="G38" s="98">
        <v>15475.39</v>
      </c>
      <c r="H38" s="98">
        <v>1623.03</v>
      </c>
      <c r="I38" s="98">
        <v>17098.42</v>
      </c>
      <c r="J38" s="98">
        <v>17011.69</v>
      </c>
      <c r="K38" s="98">
        <v>1745.94</v>
      </c>
      <c r="L38" s="98">
        <v>18757.63</v>
      </c>
      <c r="M38" s="98">
        <v>13929.1</v>
      </c>
      <c r="N38" s="98">
        <v>1499.33</v>
      </c>
      <c r="O38" s="98">
        <v>15428.43</v>
      </c>
      <c r="P38" s="98">
        <v>13929.1</v>
      </c>
      <c r="Q38" s="98">
        <v>1499.33</v>
      </c>
      <c r="R38" s="98">
        <v>15428.43</v>
      </c>
      <c r="S38" s="98">
        <v>13929.1</v>
      </c>
      <c r="T38" s="98">
        <v>1499.33</v>
      </c>
      <c r="U38" s="98">
        <v>15428.43</v>
      </c>
      <c r="V38" s="98">
        <f>X38-W38</f>
        <v>14314.1</v>
      </c>
      <c r="W38" s="98">
        <v>1114.33</v>
      </c>
      <c r="X38" s="98">
        <v>15428.43</v>
      </c>
      <c r="Y38" s="98">
        <f>AA38-Z38</f>
        <v>14314.1</v>
      </c>
      <c r="Z38" s="98">
        <v>1114.33</v>
      </c>
      <c r="AA38" s="98">
        <v>15428.43</v>
      </c>
      <c r="AB38" s="98">
        <f>AD38-AC38</f>
        <v>14314.1</v>
      </c>
      <c r="AC38" s="98">
        <v>1114.33</v>
      </c>
      <c r="AD38" s="98">
        <v>15428.43</v>
      </c>
      <c r="AE38" s="98">
        <f>AG38-AF38</f>
        <v>17923.23</v>
      </c>
      <c r="AF38" s="98">
        <v>1403.06</v>
      </c>
      <c r="AG38" s="98">
        <v>19326.29</v>
      </c>
      <c r="AH38" s="98">
        <f>AJ38-AI38</f>
        <v>14734.48</v>
      </c>
      <c r="AI38" s="98">
        <v>1147.96</v>
      </c>
      <c r="AJ38" s="98">
        <v>15882.44</v>
      </c>
      <c r="AK38" s="98">
        <f>AM38-AL38</f>
        <v>14734.48</v>
      </c>
      <c r="AL38" s="98">
        <v>1147.96</v>
      </c>
      <c r="AM38" s="98">
        <v>15882.44</v>
      </c>
      <c r="AN38" s="88">
        <f>AP38-AO38</f>
        <v>30543.13</v>
      </c>
      <c r="AO38" s="88">
        <v>0</v>
      </c>
      <c r="AP38" s="88">
        <v>30543.13</v>
      </c>
      <c r="AQ38" s="108"/>
    </row>
    <row r="39" spans="1:43" ht="12.75">
      <c r="A39" s="125"/>
      <c r="B39" s="125"/>
      <c r="C39" s="125"/>
      <c r="D39" s="125"/>
      <c r="E39" s="125"/>
      <c r="F39" s="125"/>
      <c r="G39" s="125"/>
      <c r="H39" s="126"/>
      <c r="I39" s="126"/>
      <c r="J39" s="125"/>
      <c r="K39" s="126"/>
      <c r="L39" s="126"/>
      <c r="M39" s="125"/>
      <c r="N39" s="126"/>
      <c r="O39" s="126"/>
      <c r="P39" s="125"/>
      <c r="Q39" s="126"/>
      <c r="R39" s="126"/>
      <c r="S39" s="125"/>
      <c r="T39" s="126"/>
      <c r="U39" s="126"/>
      <c r="V39" s="125"/>
      <c r="W39" s="126"/>
      <c r="X39" s="126"/>
      <c r="Y39" s="125"/>
      <c r="Z39" s="126"/>
      <c r="AA39" s="126"/>
      <c r="AB39" s="127"/>
      <c r="AC39" s="126"/>
      <c r="AD39" s="126"/>
      <c r="AE39" s="126"/>
      <c r="AF39" s="126"/>
      <c r="AG39" s="126"/>
      <c r="AH39" s="126"/>
      <c r="AI39" s="126"/>
      <c r="AJ39" s="126"/>
      <c r="AK39" s="126"/>
      <c r="AL39" s="126"/>
      <c r="AM39" s="126"/>
      <c r="AN39" s="126"/>
      <c r="AO39" s="126"/>
      <c r="AP39" s="126"/>
      <c r="AQ39" s="128"/>
    </row>
    <row r="40" spans="1:43" ht="12.75">
      <c r="A40" s="125"/>
      <c r="B40" s="125"/>
      <c r="C40" s="125"/>
      <c r="D40" s="125"/>
      <c r="E40" s="125"/>
      <c r="F40" s="125"/>
      <c r="G40" s="125"/>
      <c r="H40" s="126"/>
      <c r="I40" s="126"/>
      <c r="J40" s="125"/>
      <c r="K40" s="126"/>
      <c r="L40" s="126"/>
      <c r="M40" s="125"/>
      <c r="N40" s="126"/>
      <c r="O40" s="126"/>
      <c r="P40" s="125"/>
      <c r="Q40" s="126"/>
      <c r="R40" s="126"/>
      <c r="S40" s="125"/>
      <c r="T40" s="126"/>
      <c r="U40" s="126"/>
      <c r="V40" s="125"/>
      <c r="W40" s="126"/>
      <c r="X40" s="126"/>
      <c r="Y40" s="125"/>
      <c r="Z40" s="126"/>
      <c r="AA40" s="126"/>
      <c r="AB40" s="127"/>
      <c r="AC40" s="126"/>
      <c r="AD40" s="126"/>
      <c r="AE40" s="126"/>
      <c r="AF40" s="126"/>
      <c r="AG40" s="126"/>
      <c r="AH40" s="126"/>
      <c r="AI40" s="126"/>
      <c r="AJ40" s="126"/>
      <c r="AK40" s="126"/>
      <c r="AL40" s="126"/>
      <c r="AM40" s="126"/>
      <c r="AN40" s="126"/>
      <c r="AO40" s="126"/>
      <c r="AP40" s="126"/>
      <c r="AQ40" s="128"/>
    </row>
    <row r="41" spans="1:43" ht="12.75">
      <c r="A41" s="125"/>
      <c r="B41" s="125"/>
      <c r="C41" s="125"/>
      <c r="D41" s="125"/>
      <c r="E41" s="125"/>
      <c r="F41" s="125"/>
      <c r="G41" s="125"/>
      <c r="H41" s="126"/>
      <c r="I41" s="126"/>
      <c r="J41" s="125"/>
      <c r="K41" s="126"/>
      <c r="L41" s="126"/>
      <c r="M41" s="125"/>
      <c r="N41" s="126"/>
      <c r="O41" s="126"/>
      <c r="P41" s="125"/>
      <c r="Q41" s="126"/>
      <c r="R41" s="126"/>
      <c r="S41" s="125"/>
      <c r="T41" s="126"/>
      <c r="U41" s="126"/>
      <c r="V41" s="125"/>
      <c r="W41" s="126"/>
      <c r="X41" s="126"/>
      <c r="Y41" s="125"/>
      <c r="Z41" s="126"/>
      <c r="AA41" s="126"/>
      <c r="AB41" s="127"/>
      <c r="AC41" s="126"/>
      <c r="AD41" s="126"/>
      <c r="AE41" s="126"/>
      <c r="AF41" s="126"/>
      <c r="AG41" s="126"/>
      <c r="AH41" s="126"/>
      <c r="AI41" s="126"/>
      <c r="AJ41" s="126"/>
      <c r="AK41" s="126"/>
      <c r="AL41" s="126"/>
      <c r="AM41" s="126"/>
      <c r="AN41" s="126"/>
      <c r="AO41" s="126"/>
      <c r="AP41" s="126"/>
      <c r="AQ41" s="128"/>
    </row>
    <row r="42" spans="1:43" ht="12.75">
      <c r="A42" s="125"/>
      <c r="B42" s="125"/>
      <c r="C42" s="125"/>
      <c r="D42" s="125"/>
      <c r="E42" s="125"/>
      <c r="F42" s="125"/>
      <c r="G42" s="125"/>
      <c r="H42" s="126"/>
      <c r="I42" s="126"/>
      <c r="J42" s="125"/>
      <c r="K42" s="126"/>
      <c r="L42" s="126"/>
      <c r="M42" s="125"/>
      <c r="N42" s="126"/>
      <c r="O42" s="126"/>
      <c r="P42" s="125"/>
      <c r="Q42" s="126"/>
      <c r="R42" s="126"/>
      <c r="S42" s="125"/>
      <c r="T42" s="126"/>
      <c r="U42" s="126"/>
      <c r="V42" s="125"/>
      <c r="W42" s="126"/>
      <c r="X42" s="126"/>
      <c r="Y42" s="125"/>
      <c r="Z42" s="126"/>
      <c r="AA42" s="126"/>
      <c r="AB42" s="127"/>
      <c r="AC42" s="126"/>
      <c r="AD42" s="126"/>
      <c r="AE42" s="126"/>
      <c r="AF42" s="126"/>
      <c r="AG42" s="126"/>
      <c r="AH42" s="126"/>
      <c r="AI42" s="126"/>
      <c r="AJ42" s="126"/>
      <c r="AK42" s="126"/>
      <c r="AL42" s="126"/>
      <c r="AM42" s="126"/>
      <c r="AN42" s="126"/>
      <c r="AO42" s="126"/>
      <c r="AP42" s="126"/>
      <c r="AQ42" s="128"/>
    </row>
    <row r="43" spans="1:43" ht="12.75">
      <c r="A43" s="125"/>
      <c r="B43" s="125"/>
      <c r="C43" s="125"/>
      <c r="D43" s="125"/>
      <c r="E43" s="125"/>
      <c r="F43" s="125"/>
      <c r="G43" s="125"/>
      <c r="H43" s="126"/>
      <c r="I43" s="126"/>
      <c r="J43" s="125"/>
      <c r="K43" s="126"/>
      <c r="L43" s="126"/>
      <c r="M43" s="125"/>
      <c r="N43" s="126"/>
      <c r="O43" s="126"/>
      <c r="P43" s="125"/>
      <c r="Q43" s="126"/>
      <c r="R43" s="126"/>
      <c r="S43" s="125"/>
      <c r="T43" s="126"/>
      <c r="U43" s="126"/>
      <c r="V43" s="125"/>
      <c r="W43" s="126"/>
      <c r="X43" s="126"/>
      <c r="Y43" s="125"/>
      <c r="Z43" s="126"/>
      <c r="AA43" s="126"/>
      <c r="AB43" s="127"/>
      <c r="AC43" s="126"/>
      <c r="AD43" s="126"/>
      <c r="AE43" s="126"/>
      <c r="AF43" s="126"/>
      <c r="AG43" s="126"/>
      <c r="AH43" s="126"/>
      <c r="AI43" s="126"/>
      <c r="AJ43" s="126"/>
      <c r="AK43" s="126"/>
      <c r="AL43" s="126"/>
      <c r="AM43" s="126"/>
      <c r="AN43" s="126"/>
      <c r="AO43" s="126"/>
      <c r="AP43" s="126"/>
      <c r="AQ43" s="128"/>
    </row>
    <row r="44" spans="1:43" ht="12.75">
      <c r="A44" s="125"/>
      <c r="B44" s="125"/>
      <c r="C44" s="125"/>
      <c r="D44" s="125"/>
      <c r="E44" s="125"/>
      <c r="F44" s="125"/>
      <c r="G44" s="125"/>
      <c r="H44" s="126"/>
      <c r="I44" s="126"/>
      <c r="J44" s="125"/>
      <c r="K44" s="126"/>
      <c r="L44" s="126"/>
      <c r="M44" s="125"/>
      <c r="N44" s="126"/>
      <c r="O44" s="126"/>
      <c r="P44" s="125"/>
      <c r="Q44" s="126"/>
      <c r="R44" s="126"/>
      <c r="S44" s="125"/>
      <c r="T44" s="126"/>
      <c r="U44" s="126"/>
      <c r="V44" s="125"/>
      <c r="W44" s="126"/>
      <c r="X44" s="126"/>
      <c r="Y44" s="125"/>
      <c r="Z44" s="126"/>
      <c r="AA44" s="126"/>
      <c r="AB44" s="127"/>
      <c r="AC44" s="126"/>
      <c r="AD44" s="126"/>
      <c r="AE44" s="126"/>
      <c r="AF44" s="126"/>
      <c r="AG44" s="126"/>
      <c r="AH44" s="126"/>
      <c r="AI44" s="126"/>
      <c r="AJ44" s="126"/>
      <c r="AK44" s="126"/>
      <c r="AL44" s="126"/>
      <c r="AM44" s="126"/>
      <c r="AN44" s="126"/>
      <c r="AO44" s="126"/>
      <c r="AP44" s="126"/>
      <c r="AQ44" s="128"/>
    </row>
    <row r="45" spans="1:43" ht="12.75">
      <c r="A45" s="125"/>
      <c r="B45" s="125"/>
      <c r="C45" s="125"/>
      <c r="D45" s="125"/>
      <c r="E45" s="125"/>
      <c r="F45" s="125"/>
      <c r="G45" s="125"/>
      <c r="H45" s="126"/>
      <c r="I45" s="126"/>
      <c r="J45" s="125"/>
      <c r="K45" s="126"/>
      <c r="L45" s="126"/>
      <c r="M45" s="125"/>
      <c r="N45" s="126"/>
      <c r="O45" s="126"/>
      <c r="P45" s="125"/>
      <c r="Q45" s="126"/>
      <c r="R45" s="126"/>
      <c r="S45" s="125"/>
      <c r="T45" s="126"/>
      <c r="U45" s="126"/>
      <c r="V45" s="125"/>
      <c r="W45" s="126"/>
      <c r="X45" s="126"/>
      <c r="Y45" s="125"/>
      <c r="Z45" s="126"/>
      <c r="AA45" s="126"/>
      <c r="AB45" s="127"/>
      <c r="AC45" s="126"/>
      <c r="AD45" s="126"/>
      <c r="AE45" s="126"/>
      <c r="AF45" s="126"/>
      <c r="AG45" s="126"/>
      <c r="AH45" s="126"/>
      <c r="AI45" s="126"/>
      <c r="AJ45" s="126"/>
      <c r="AK45" s="126"/>
      <c r="AL45" s="126"/>
      <c r="AM45" s="126"/>
      <c r="AN45" s="126"/>
      <c r="AO45" s="126"/>
      <c r="AP45" s="126"/>
      <c r="AQ45" s="128"/>
    </row>
    <row r="46" spans="1:43" ht="12.75">
      <c r="A46" s="125"/>
      <c r="B46" s="125"/>
      <c r="C46" s="125"/>
      <c r="D46" s="125"/>
      <c r="E46" s="125"/>
      <c r="F46" s="125"/>
      <c r="G46" s="125"/>
      <c r="H46" s="126"/>
      <c r="I46" s="126"/>
      <c r="J46" s="125"/>
      <c r="K46" s="126"/>
      <c r="L46" s="126"/>
      <c r="M46" s="125"/>
      <c r="N46" s="126"/>
      <c r="O46" s="126"/>
      <c r="P46" s="125"/>
      <c r="Q46" s="126"/>
      <c r="R46" s="126"/>
      <c r="S46" s="125"/>
      <c r="T46" s="126"/>
      <c r="U46" s="126"/>
      <c r="V46" s="125"/>
      <c r="W46" s="126"/>
      <c r="X46" s="126"/>
      <c r="Y46" s="125"/>
      <c r="Z46" s="126"/>
      <c r="AA46" s="126"/>
      <c r="AB46" s="127"/>
      <c r="AC46" s="126"/>
      <c r="AD46" s="126"/>
      <c r="AE46" s="126"/>
      <c r="AF46" s="126"/>
      <c r="AG46" s="126"/>
      <c r="AH46" s="126"/>
      <c r="AI46" s="126"/>
      <c r="AJ46" s="126"/>
      <c r="AK46" s="126"/>
      <c r="AL46" s="126"/>
      <c r="AM46" s="126"/>
      <c r="AN46" s="126"/>
      <c r="AO46" s="126"/>
      <c r="AP46" s="126"/>
      <c r="AQ46" s="128"/>
    </row>
    <row r="47" spans="1:43" ht="12.75">
      <c r="A47" s="125"/>
      <c r="B47" s="125"/>
      <c r="C47" s="125"/>
      <c r="D47" s="125"/>
      <c r="E47" s="125"/>
      <c r="F47" s="125"/>
      <c r="G47" s="125"/>
      <c r="H47" s="126"/>
      <c r="I47" s="126"/>
      <c r="J47" s="125"/>
      <c r="K47" s="126"/>
      <c r="L47" s="126"/>
      <c r="M47" s="125"/>
      <c r="N47" s="126"/>
      <c r="O47" s="126"/>
      <c r="P47" s="125"/>
      <c r="Q47" s="126"/>
      <c r="R47" s="126"/>
      <c r="S47" s="125"/>
      <c r="T47" s="126"/>
      <c r="U47" s="126"/>
      <c r="V47" s="125"/>
      <c r="W47" s="126"/>
      <c r="X47" s="126"/>
      <c r="Y47" s="125"/>
      <c r="Z47" s="126"/>
      <c r="AA47" s="126"/>
      <c r="AB47" s="127"/>
      <c r="AC47" s="126"/>
      <c r="AD47" s="126"/>
      <c r="AE47" s="126"/>
      <c r="AF47" s="126"/>
      <c r="AG47" s="126"/>
      <c r="AH47" s="126"/>
      <c r="AI47" s="126"/>
      <c r="AJ47" s="126"/>
      <c r="AK47" s="126"/>
      <c r="AL47" s="126"/>
      <c r="AM47" s="126"/>
      <c r="AN47" s="126"/>
      <c r="AO47" s="126"/>
      <c r="AP47" s="126"/>
      <c r="AQ47" s="128"/>
    </row>
    <row r="48" spans="1:43" ht="12.75">
      <c r="A48" s="125"/>
      <c r="B48" s="125"/>
      <c r="C48" s="125"/>
      <c r="D48" s="125"/>
      <c r="E48" s="125"/>
      <c r="F48" s="125"/>
      <c r="G48" s="125"/>
      <c r="H48" s="126"/>
      <c r="I48" s="126"/>
      <c r="J48" s="125"/>
      <c r="K48" s="126"/>
      <c r="L48" s="126"/>
      <c r="M48" s="125"/>
      <c r="N48" s="126"/>
      <c r="O48" s="126"/>
      <c r="P48" s="125"/>
      <c r="Q48" s="126"/>
      <c r="R48" s="126"/>
      <c r="S48" s="125"/>
      <c r="T48" s="126"/>
      <c r="U48" s="126"/>
      <c r="V48" s="125"/>
      <c r="W48" s="126"/>
      <c r="X48" s="126"/>
      <c r="Y48" s="125"/>
      <c r="Z48" s="126"/>
      <c r="AA48" s="126"/>
      <c r="AB48" s="127"/>
      <c r="AC48" s="126"/>
      <c r="AD48" s="126"/>
      <c r="AE48" s="126"/>
      <c r="AF48" s="126"/>
      <c r="AG48" s="126"/>
      <c r="AH48" s="126"/>
      <c r="AI48" s="126"/>
      <c r="AJ48" s="126"/>
      <c r="AK48" s="126"/>
      <c r="AL48" s="126"/>
      <c r="AM48" s="126"/>
      <c r="AN48" s="126"/>
      <c r="AO48" s="126"/>
      <c r="AP48" s="126"/>
      <c r="AQ48" s="128"/>
    </row>
    <row r="49" spans="1:43" ht="12.75">
      <c r="A49" s="125"/>
      <c r="B49" s="125"/>
      <c r="C49" s="125"/>
      <c r="D49" s="125"/>
      <c r="E49" s="125"/>
      <c r="F49" s="125"/>
      <c r="G49" s="125"/>
      <c r="H49" s="126"/>
      <c r="I49" s="126"/>
      <c r="J49" s="125"/>
      <c r="K49" s="126"/>
      <c r="L49" s="126"/>
      <c r="M49" s="125"/>
      <c r="N49" s="126"/>
      <c r="O49" s="126"/>
      <c r="P49" s="125"/>
      <c r="Q49" s="126"/>
      <c r="R49" s="126"/>
      <c r="S49" s="125"/>
      <c r="T49" s="126"/>
      <c r="U49" s="126"/>
      <c r="V49" s="125"/>
      <c r="W49" s="126"/>
      <c r="X49" s="126"/>
      <c r="Y49" s="125"/>
      <c r="Z49" s="126"/>
      <c r="AA49" s="126"/>
      <c r="AB49" s="127"/>
      <c r="AC49" s="126"/>
      <c r="AD49" s="126"/>
      <c r="AE49" s="126"/>
      <c r="AF49" s="126"/>
      <c r="AG49" s="126"/>
      <c r="AH49" s="126"/>
      <c r="AI49" s="126"/>
      <c r="AJ49" s="126"/>
      <c r="AK49" s="126"/>
      <c r="AL49" s="126"/>
      <c r="AM49" s="126"/>
      <c r="AN49" s="126"/>
      <c r="AO49" s="126"/>
      <c r="AP49" s="126"/>
      <c r="AQ49" s="128"/>
    </row>
    <row r="50" spans="1:43" ht="12.75">
      <c r="A50" s="125"/>
      <c r="B50" s="125"/>
      <c r="C50" s="125"/>
      <c r="D50" s="125"/>
      <c r="E50" s="125"/>
      <c r="F50" s="125"/>
      <c r="G50" s="125"/>
      <c r="H50" s="126"/>
      <c r="I50" s="126"/>
      <c r="J50" s="125"/>
      <c r="K50" s="126"/>
      <c r="L50" s="126"/>
      <c r="M50" s="125"/>
      <c r="N50" s="126"/>
      <c r="O50" s="126"/>
      <c r="P50" s="125"/>
      <c r="Q50" s="126"/>
      <c r="R50" s="126"/>
      <c r="S50" s="125"/>
      <c r="T50" s="126"/>
      <c r="U50" s="126"/>
      <c r="V50" s="125"/>
      <c r="W50" s="126"/>
      <c r="X50" s="126"/>
      <c r="Y50" s="125"/>
      <c r="Z50" s="126"/>
      <c r="AA50" s="126"/>
      <c r="AB50" s="127"/>
      <c r="AC50" s="126"/>
      <c r="AD50" s="126"/>
      <c r="AE50" s="126"/>
      <c r="AF50" s="126"/>
      <c r="AG50" s="126"/>
      <c r="AH50" s="126"/>
      <c r="AI50" s="126"/>
      <c r="AJ50" s="126"/>
      <c r="AK50" s="126"/>
      <c r="AL50" s="126"/>
      <c r="AM50" s="126"/>
      <c r="AN50" s="126"/>
      <c r="AO50" s="126"/>
      <c r="AP50" s="126"/>
      <c r="AQ50" s="128"/>
    </row>
    <row r="51" spans="1:43" ht="12.75">
      <c r="A51" s="125"/>
      <c r="B51" s="125"/>
      <c r="C51" s="125"/>
      <c r="D51" s="125"/>
      <c r="E51" s="125"/>
      <c r="F51" s="125"/>
      <c r="G51" s="125"/>
      <c r="H51" s="126"/>
      <c r="I51" s="126"/>
      <c r="J51" s="125"/>
      <c r="K51" s="126"/>
      <c r="L51" s="126"/>
      <c r="M51" s="125"/>
      <c r="N51" s="126"/>
      <c r="O51" s="126"/>
      <c r="P51" s="125"/>
      <c r="Q51" s="126"/>
      <c r="R51" s="126"/>
      <c r="S51" s="125"/>
      <c r="T51" s="126"/>
      <c r="U51" s="126"/>
      <c r="V51" s="125"/>
      <c r="W51" s="126"/>
      <c r="X51" s="126"/>
      <c r="Y51" s="125"/>
      <c r="Z51" s="126"/>
      <c r="AA51" s="126"/>
      <c r="AB51" s="127"/>
      <c r="AC51" s="126"/>
      <c r="AD51" s="126"/>
      <c r="AE51" s="126"/>
      <c r="AF51" s="126"/>
      <c r="AG51" s="126"/>
      <c r="AH51" s="126"/>
      <c r="AI51" s="126"/>
      <c r="AJ51" s="126"/>
      <c r="AK51" s="126"/>
      <c r="AL51" s="126"/>
      <c r="AM51" s="126"/>
      <c r="AN51" s="126"/>
      <c r="AO51" s="126"/>
      <c r="AP51" s="126"/>
      <c r="AQ51" s="128"/>
    </row>
    <row r="52" spans="1:43" ht="12.75">
      <c r="A52" s="125"/>
      <c r="B52" s="125"/>
      <c r="C52" s="125"/>
      <c r="D52" s="125"/>
      <c r="E52" s="125"/>
      <c r="F52" s="125"/>
      <c r="G52" s="125"/>
      <c r="H52" s="126"/>
      <c r="I52" s="126"/>
      <c r="J52" s="125"/>
      <c r="K52" s="126"/>
      <c r="L52" s="126"/>
      <c r="M52" s="125"/>
      <c r="N52" s="126"/>
      <c r="O52" s="126"/>
      <c r="P52" s="125"/>
      <c r="Q52" s="126"/>
      <c r="R52" s="126"/>
      <c r="S52" s="125"/>
      <c r="T52" s="126"/>
      <c r="U52" s="126"/>
      <c r="V52" s="125"/>
      <c r="W52" s="126"/>
      <c r="X52" s="126"/>
      <c r="Y52" s="125"/>
      <c r="Z52" s="126"/>
      <c r="AA52" s="126"/>
      <c r="AB52" s="127"/>
      <c r="AC52" s="126"/>
      <c r="AD52" s="126"/>
      <c r="AE52" s="126"/>
      <c r="AF52" s="126"/>
      <c r="AG52" s="126"/>
      <c r="AH52" s="126"/>
      <c r="AI52" s="126"/>
      <c r="AJ52" s="126"/>
      <c r="AK52" s="126"/>
      <c r="AL52" s="126"/>
      <c r="AM52" s="126"/>
      <c r="AN52" s="126"/>
      <c r="AO52" s="126"/>
      <c r="AP52" s="126"/>
      <c r="AQ52" s="128"/>
    </row>
    <row r="53" spans="1:43" ht="12.75">
      <c r="A53" s="125"/>
      <c r="B53" s="125"/>
      <c r="C53" s="125"/>
      <c r="D53" s="125"/>
      <c r="E53" s="125"/>
      <c r="F53" s="125"/>
      <c r="G53" s="125"/>
      <c r="H53" s="126"/>
      <c r="I53" s="126"/>
      <c r="J53" s="125"/>
      <c r="K53" s="126"/>
      <c r="L53" s="126"/>
      <c r="M53" s="125"/>
      <c r="N53" s="126"/>
      <c r="O53" s="126"/>
      <c r="P53" s="125"/>
      <c r="Q53" s="126"/>
      <c r="R53" s="126"/>
      <c r="S53" s="125"/>
      <c r="T53" s="126"/>
      <c r="U53" s="126"/>
      <c r="V53" s="125"/>
      <c r="W53" s="126"/>
      <c r="X53" s="126"/>
      <c r="Y53" s="125"/>
      <c r="Z53" s="126"/>
      <c r="AA53" s="126"/>
      <c r="AB53" s="127"/>
      <c r="AC53" s="126"/>
      <c r="AD53" s="126"/>
      <c r="AE53" s="126"/>
      <c r="AF53" s="126"/>
      <c r="AG53" s="126"/>
      <c r="AH53" s="126"/>
      <c r="AI53" s="126"/>
      <c r="AJ53" s="126"/>
      <c r="AK53" s="126"/>
      <c r="AL53" s="126"/>
      <c r="AM53" s="126"/>
      <c r="AN53" s="126"/>
      <c r="AO53" s="126"/>
      <c r="AP53" s="126"/>
      <c r="AQ53" s="128"/>
    </row>
    <row r="54" spans="1:43" ht="12.75">
      <c r="A54" s="125"/>
      <c r="B54" s="125"/>
      <c r="C54" s="125"/>
      <c r="D54" s="125"/>
      <c r="E54" s="125"/>
      <c r="F54" s="125"/>
      <c r="G54" s="125"/>
      <c r="H54" s="126"/>
      <c r="I54" s="126"/>
      <c r="J54" s="125"/>
      <c r="K54" s="126"/>
      <c r="L54" s="126"/>
      <c r="M54" s="125"/>
      <c r="N54" s="126"/>
      <c r="O54" s="126"/>
      <c r="P54" s="125"/>
      <c r="Q54" s="126"/>
      <c r="R54" s="126"/>
      <c r="S54" s="125"/>
      <c r="T54" s="126"/>
      <c r="U54" s="126"/>
      <c r="V54" s="125"/>
      <c r="W54" s="126"/>
      <c r="X54" s="126"/>
      <c r="Y54" s="125"/>
      <c r="Z54" s="126"/>
      <c r="AA54" s="126"/>
      <c r="AB54" s="127"/>
      <c r="AC54" s="126"/>
      <c r="AD54" s="126"/>
      <c r="AE54" s="126"/>
      <c r="AF54" s="126"/>
      <c r="AG54" s="126"/>
      <c r="AH54" s="126"/>
      <c r="AI54" s="126"/>
      <c r="AJ54" s="126"/>
      <c r="AK54" s="126"/>
      <c r="AL54" s="126"/>
      <c r="AM54" s="126"/>
      <c r="AN54" s="126"/>
      <c r="AO54" s="126"/>
      <c r="AP54" s="126"/>
      <c r="AQ54" s="128"/>
    </row>
    <row r="55" spans="1:43" ht="12.75">
      <c r="A55" s="125"/>
      <c r="B55" s="125"/>
      <c r="C55" s="125"/>
      <c r="D55" s="125"/>
      <c r="E55" s="125"/>
      <c r="F55" s="125"/>
      <c r="G55" s="125"/>
      <c r="H55" s="126"/>
      <c r="I55" s="126"/>
      <c r="J55" s="125"/>
      <c r="K55" s="126"/>
      <c r="L55" s="126"/>
      <c r="M55" s="125"/>
      <c r="N55" s="126"/>
      <c r="O55" s="126"/>
      <c r="P55" s="125"/>
      <c r="Q55" s="126"/>
      <c r="R55" s="126"/>
      <c r="S55" s="125"/>
      <c r="T55" s="126"/>
      <c r="U55" s="126"/>
      <c r="V55" s="125"/>
      <c r="W55" s="126"/>
      <c r="X55" s="126"/>
      <c r="Y55" s="125"/>
      <c r="Z55" s="126"/>
      <c r="AA55" s="126"/>
      <c r="AB55" s="127"/>
      <c r="AC55" s="126"/>
      <c r="AD55" s="126"/>
      <c r="AE55" s="126"/>
      <c r="AF55" s="126"/>
      <c r="AG55" s="126"/>
      <c r="AH55" s="126"/>
      <c r="AI55" s="126"/>
      <c r="AJ55" s="126"/>
      <c r="AK55" s="126"/>
      <c r="AL55" s="126"/>
      <c r="AM55" s="126"/>
      <c r="AN55" s="126"/>
      <c r="AO55" s="126"/>
      <c r="AP55" s="126"/>
      <c r="AQ55" s="128"/>
    </row>
    <row r="56" spans="1:43" ht="12.75">
      <c r="A56" s="125"/>
      <c r="B56" s="125"/>
      <c r="C56" s="125"/>
      <c r="D56" s="125"/>
      <c r="E56" s="125"/>
      <c r="F56" s="125"/>
      <c r="G56" s="125"/>
      <c r="H56" s="126"/>
      <c r="I56" s="126"/>
      <c r="J56" s="125"/>
      <c r="K56" s="126"/>
      <c r="L56" s="126"/>
      <c r="M56" s="125"/>
      <c r="N56" s="126"/>
      <c r="O56" s="126"/>
      <c r="P56" s="125"/>
      <c r="Q56" s="126"/>
      <c r="R56" s="126"/>
      <c r="S56" s="125"/>
      <c r="T56" s="126"/>
      <c r="U56" s="126"/>
      <c r="V56" s="125"/>
      <c r="W56" s="126"/>
      <c r="X56" s="126"/>
      <c r="Y56" s="125"/>
      <c r="Z56" s="126"/>
      <c r="AA56" s="126"/>
      <c r="AB56" s="127"/>
      <c r="AC56" s="126"/>
      <c r="AD56" s="126"/>
      <c r="AE56" s="126"/>
      <c r="AF56" s="126"/>
      <c r="AG56" s="126"/>
      <c r="AH56" s="126"/>
      <c r="AI56" s="126"/>
      <c r="AJ56" s="126"/>
      <c r="AK56" s="126"/>
      <c r="AL56" s="126"/>
      <c r="AM56" s="126"/>
      <c r="AN56" s="126"/>
      <c r="AO56" s="126"/>
      <c r="AP56" s="126"/>
      <c r="AQ56" s="128"/>
    </row>
    <row r="57" spans="1:43" ht="12.75">
      <c r="A57" s="125"/>
      <c r="B57" s="125"/>
      <c r="C57" s="125"/>
      <c r="D57" s="125"/>
      <c r="E57" s="125"/>
      <c r="F57" s="125"/>
      <c r="G57" s="125"/>
      <c r="H57" s="126"/>
      <c r="I57" s="126"/>
      <c r="J57" s="125"/>
      <c r="K57" s="126"/>
      <c r="L57" s="126"/>
      <c r="M57" s="125"/>
      <c r="N57" s="126"/>
      <c r="O57" s="126"/>
      <c r="P57" s="125"/>
      <c r="Q57" s="126"/>
      <c r="R57" s="126"/>
      <c r="S57" s="125"/>
      <c r="T57" s="126"/>
      <c r="U57" s="126"/>
      <c r="V57" s="125"/>
      <c r="W57" s="126"/>
      <c r="X57" s="126"/>
      <c r="Y57" s="125"/>
      <c r="Z57" s="126"/>
      <c r="AA57" s="126"/>
      <c r="AB57" s="127"/>
      <c r="AC57" s="126"/>
      <c r="AD57" s="126"/>
      <c r="AE57" s="126"/>
      <c r="AF57" s="126"/>
      <c r="AG57" s="126"/>
      <c r="AH57" s="126"/>
      <c r="AI57" s="126"/>
      <c r="AJ57" s="126"/>
      <c r="AK57" s="126"/>
      <c r="AL57" s="126"/>
      <c r="AM57" s="126"/>
      <c r="AN57" s="126"/>
      <c r="AO57" s="126"/>
      <c r="AP57" s="126"/>
      <c r="AQ57" s="128"/>
    </row>
    <row r="58" spans="1:43" ht="12.75">
      <c r="A58" s="125"/>
      <c r="B58" s="125"/>
      <c r="C58" s="125"/>
      <c r="D58" s="125"/>
      <c r="E58" s="125"/>
      <c r="F58" s="125"/>
      <c r="G58" s="125"/>
      <c r="H58" s="126"/>
      <c r="I58" s="126"/>
      <c r="J58" s="125"/>
      <c r="K58" s="126"/>
      <c r="L58" s="126"/>
      <c r="M58" s="125"/>
      <c r="N58" s="126"/>
      <c r="O58" s="126"/>
      <c r="P58" s="125"/>
      <c r="Q58" s="126"/>
      <c r="R58" s="126"/>
      <c r="S58" s="125"/>
      <c r="T58" s="126"/>
      <c r="U58" s="126"/>
      <c r="V58" s="125"/>
      <c r="W58" s="126"/>
      <c r="X58" s="126"/>
      <c r="Y58" s="125"/>
      <c r="Z58" s="126"/>
      <c r="AA58" s="126"/>
      <c r="AB58" s="127"/>
      <c r="AC58" s="126"/>
      <c r="AD58" s="126"/>
      <c r="AE58" s="126"/>
      <c r="AF58" s="126"/>
      <c r="AG58" s="126"/>
      <c r="AH58" s="126"/>
      <c r="AI58" s="126"/>
      <c r="AJ58" s="126"/>
      <c r="AK58" s="126"/>
      <c r="AL58" s="126"/>
      <c r="AM58" s="126"/>
      <c r="AN58" s="126"/>
      <c r="AO58" s="126"/>
      <c r="AP58" s="126"/>
      <c r="AQ58" s="128"/>
    </row>
    <row r="59" spans="1:43" ht="12.75">
      <c r="A59" s="125"/>
      <c r="B59" s="125"/>
      <c r="C59" s="125"/>
      <c r="D59" s="125"/>
      <c r="E59" s="125"/>
      <c r="F59" s="125"/>
      <c r="G59" s="125"/>
      <c r="H59" s="126"/>
      <c r="I59" s="126"/>
      <c r="J59" s="125"/>
      <c r="K59" s="126"/>
      <c r="L59" s="126"/>
      <c r="M59" s="125"/>
      <c r="N59" s="126"/>
      <c r="O59" s="126"/>
      <c r="P59" s="125"/>
      <c r="Q59" s="126"/>
      <c r="R59" s="126"/>
      <c r="S59" s="125"/>
      <c r="T59" s="126"/>
      <c r="U59" s="126"/>
      <c r="V59" s="125"/>
      <c r="W59" s="126"/>
      <c r="X59" s="126"/>
      <c r="Y59" s="125"/>
      <c r="Z59" s="126"/>
      <c r="AA59" s="126"/>
      <c r="AB59" s="127"/>
      <c r="AC59" s="126"/>
      <c r="AD59" s="126"/>
      <c r="AE59" s="126"/>
      <c r="AF59" s="126"/>
      <c r="AG59" s="126"/>
      <c r="AH59" s="126"/>
      <c r="AI59" s="126"/>
      <c r="AJ59" s="126"/>
      <c r="AK59" s="126"/>
      <c r="AL59" s="126"/>
      <c r="AM59" s="126"/>
      <c r="AN59" s="126"/>
      <c r="AO59" s="126"/>
      <c r="AP59" s="126"/>
      <c r="AQ59" s="128"/>
    </row>
    <row r="60" spans="1:43" ht="12.75">
      <c r="A60" s="125"/>
      <c r="B60" s="125"/>
      <c r="C60" s="125"/>
      <c r="D60" s="125"/>
      <c r="E60" s="125"/>
      <c r="F60" s="125"/>
      <c r="G60" s="125"/>
      <c r="H60" s="126"/>
      <c r="I60" s="126"/>
      <c r="J60" s="125"/>
      <c r="K60" s="126"/>
      <c r="L60" s="126"/>
      <c r="M60" s="125"/>
      <c r="N60" s="126"/>
      <c r="O60" s="126"/>
      <c r="P60" s="125"/>
      <c r="Q60" s="126"/>
      <c r="R60" s="126"/>
      <c r="S60" s="125"/>
      <c r="T60" s="126"/>
      <c r="U60" s="126"/>
      <c r="V60" s="125"/>
      <c r="W60" s="126"/>
      <c r="X60" s="126"/>
      <c r="Y60" s="125"/>
      <c r="Z60" s="126"/>
      <c r="AA60" s="126"/>
      <c r="AB60" s="127"/>
      <c r="AC60" s="126"/>
      <c r="AD60" s="126"/>
      <c r="AE60" s="126"/>
      <c r="AF60" s="126"/>
      <c r="AG60" s="126"/>
      <c r="AH60" s="126"/>
      <c r="AI60" s="126"/>
      <c r="AJ60" s="126"/>
      <c r="AK60" s="126"/>
      <c r="AL60" s="126"/>
      <c r="AM60" s="126"/>
      <c r="AN60" s="126"/>
      <c r="AO60" s="126"/>
      <c r="AP60" s="126"/>
      <c r="AQ60" s="128"/>
    </row>
    <row r="61" spans="1:43" ht="12.75">
      <c r="A61" s="125"/>
      <c r="B61" s="125"/>
      <c r="C61" s="125"/>
      <c r="D61" s="125"/>
      <c r="E61" s="125"/>
      <c r="F61" s="125"/>
      <c r="G61" s="125"/>
      <c r="H61" s="126"/>
      <c r="I61" s="126"/>
      <c r="J61" s="125"/>
      <c r="K61" s="126"/>
      <c r="L61" s="126"/>
      <c r="M61" s="125"/>
      <c r="N61" s="126"/>
      <c r="O61" s="126"/>
      <c r="P61" s="125"/>
      <c r="Q61" s="126"/>
      <c r="R61" s="126"/>
      <c r="S61" s="125"/>
      <c r="T61" s="126"/>
      <c r="U61" s="126"/>
      <c r="V61" s="125"/>
      <c r="W61" s="126"/>
      <c r="X61" s="126"/>
      <c r="Y61" s="125"/>
      <c r="Z61" s="126"/>
      <c r="AA61" s="126"/>
      <c r="AB61" s="127"/>
      <c r="AC61" s="126"/>
      <c r="AD61" s="126"/>
      <c r="AE61" s="126"/>
      <c r="AF61" s="126"/>
      <c r="AG61" s="126"/>
      <c r="AH61" s="126"/>
      <c r="AI61" s="126"/>
      <c r="AJ61" s="126"/>
      <c r="AK61" s="126"/>
      <c r="AL61" s="126"/>
      <c r="AM61" s="126"/>
      <c r="AN61" s="126"/>
      <c r="AO61" s="126"/>
      <c r="AP61" s="126"/>
      <c r="AQ61" s="128"/>
    </row>
    <row r="62" spans="1:43" ht="12.75">
      <c r="A62" s="125"/>
      <c r="B62" s="125"/>
      <c r="C62" s="125"/>
      <c r="D62" s="125"/>
      <c r="E62" s="125"/>
      <c r="F62" s="125"/>
      <c r="G62" s="125"/>
      <c r="H62" s="126"/>
      <c r="I62" s="126"/>
      <c r="J62" s="125"/>
      <c r="K62" s="126"/>
      <c r="L62" s="126"/>
      <c r="M62" s="125"/>
      <c r="N62" s="126"/>
      <c r="O62" s="126"/>
      <c r="P62" s="125"/>
      <c r="Q62" s="126"/>
      <c r="R62" s="126"/>
      <c r="S62" s="125"/>
      <c r="T62" s="126"/>
      <c r="U62" s="126"/>
      <c r="V62" s="125"/>
      <c r="W62" s="126"/>
      <c r="X62" s="126"/>
      <c r="Y62" s="125"/>
      <c r="Z62" s="126"/>
      <c r="AA62" s="126"/>
      <c r="AB62" s="127"/>
      <c r="AC62" s="126"/>
      <c r="AD62" s="126"/>
      <c r="AE62" s="126"/>
      <c r="AF62" s="126"/>
      <c r="AG62" s="126"/>
      <c r="AH62" s="126"/>
      <c r="AI62" s="126"/>
      <c r="AJ62" s="126"/>
      <c r="AK62" s="126"/>
      <c r="AL62" s="126"/>
      <c r="AM62" s="126"/>
      <c r="AN62" s="126"/>
      <c r="AO62" s="126"/>
      <c r="AP62" s="126"/>
      <c r="AQ62" s="128"/>
    </row>
    <row r="63" spans="1:43" ht="12.75">
      <c r="A63" s="125"/>
      <c r="B63" s="125"/>
      <c r="C63" s="125"/>
      <c r="D63" s="125"/>
      <c r="E63" s="125"/>
      <c r="F63" s="125"/>
      <c r="G63" s="125"/>
      <c r="H63" s="126"/>
      <c r="I63" s="126"/>
      <c r="J63" s="125"/>
      <c r="K63" s="126"/>
      <c r="L63" s="126"/>
      <c r="M63" s="125"/>
      <c r="N63" s="126"/>
      <c r="O63" s="126"/>
      <c r="P63" s="125"/>
      <c r="Q63" s="126"/>
      <c r="R63" s="126"/>
      <c r="S63" s="125"/>
      <c r="T63" s="126"/>
      <c r="U63" s="126"/>
      <c r="V63" s="125"/>
      <c r="W63" s="126"/>
      <c r="X63" s="126"/>
      <c r="Y63" s="125"/>
      <c r="Z63" s="126"/>
      <c r="AA63" s="126"/>
      <c r="AB63" s="127"/>
      <c r="AC63" s="126"/>
      <c r="AD63" s="126"/>
      <c r="AE63" s="126"/>
      <c r="AF63" s="126"/>
      <c r="AG63" s="126"/>
      <c r="AH63" s="126"/>
      <c r="AI63" s="126"/>
      <c r="AJ63" s="126"/>
      <c r="AK63" s="126"/>
      <c r="AL63" s="126"/>
      <c r="AM63" s="126"/>
      <c r="AN63" s="126"/>
      <c r="AO63" s="126"/>
      <c r="AP63" s="126"/>
      <c r="AQ63" s="128"/>
    </row>
    <row r="64" spans="1:43" ht="12.75">
      <c r="A64" s="125"/>
      <c r="B64" s="125"/>
      <c r="C64" s="125"/>
      <c r="D64" s="125"/>
      <c r="E64" s="125"/>
      <c r="F64" s="125"/>
      <c r="G64" s="125"/>
      <c r="H64" s="126"/>
      <c r="I64" s="126"/>
      <c r="J64" s="125"/>
      <c r="K64" s="126"/>
      <c r="L64" s="126"/>
      <c r="M64" s="125"/>
      <c r="N64" s="126"/>
      <c r="O64" s="126"/>
      <c r="P64" s="125"/>
      <c r="Q64" s="126"/>
      <c r="R64" s="126"/>
      <c r="S64" s="125"/>
      <c r="T64" s="126"/>
      <c r="U64" s="126"/>
      <c r="V64" s="125"/>
      <c r="W64" s="126"/>
      <c r="X64" s="126"/>
      <c r="Y64" s="125"/>
      <c r="Z64" s="126"/>
      <c r="AA64" s="126"/>
      <c r="AB64" s="127"/>
      <c r="AC64" s="126"/>
      <c r="AD64" s="126"/>
      <c r="AE64" s="126"/>
      <c r="AF64" s="126"/>
      <c r="AG64" s="126"/>
      <c r="AH64" s="126"/>
      <c r="AI64" s="126"/>
      <c r="AJ64" s="126"/>
      <c r="AK64" s="126"/>
      <c r="AL64" s="126"/>
      <c r="AM64" s="126"/>
      <c r="AN64" s="126"/>
      <c r="AO64" s="126"/>
      <c r="AP64" s="126"/>
      <c r="AQ64" s="128"/>
    </row>
    <row r="65" spans="1:43" ht="12.75">
      <c r="A65" s="125"/>
      <c r="B65" s="125"/>
      <c r="C65" s="125"/>
      <c r="D65" s="125"/>
      <c r="E65" s="125"/>
      <c r="F65" s="125"/>
      <c r="G65" s="125"/>
      <c r="H65" s="126"/>
      <c r="I65" s="126"/>
      <c r="J65" s="125"/>
      <c r="K65" s="126"/>
      <c r="L65" s="126"/>
      <c r="M65" s="125"/>
      <c r="N65" s="126"/>
      <c r="O65" s="126"/>
      <c r="P65" s="125"/>
      <c r="Q65" s="126"/>
      <c r="R65" s="126"/>
      <c r="S65" s="125"/>
      <c r="T65" s="126"/>
      <c r="U65" s="126"/>
      <c r="V65" s="125"/>
      <c r="W65" s="126"/>
      <c r="X65" s="126"/>
      <c r="Y65" s="125"/>
      <c r="Z65" s="126"/>
      <c r="AA65" s="126"/>
      <c r="AB65" s="127"/>
      <c r="AC65" s="126"/>
      <c r="AD65" s="126"/>
      <c r="AE65" s="126"/>
      <c r="AF65" s="126"/>
      <c r="AG65" s="126"/>
      <c r="AH65" s="126"/>
      <c r="AI65" s="126"/>
      <c r="AJ65" s="126"/>
      <c r="AK65" s="126"/>
      <c r="AL65" s="126"/>
      <c r="AM65" s="126"/>
      <c r="AN65" s="126"/>
      <c r="AO65" s="126"/>
      <c r="AP65" s="126"/>
      <c r="AQ65" s="128"/>
    </row>
    <row r="66" spans="1:43" ht="12.75">
      <c r="A66" s="125"/>
      <c r="B66" s="125"/>
      <c r="C66" s="125"/>
      <c r="D66" s="125"/>
      <c r="E66" s="125"/>
      <c r="F66" s="125"/>
      <c r="G66" s="125"/>
      <c r="H66" s="126"/>
      <c r="I66" s="126"/>
      <c r="J66" s="125"/>
      <c r="K66" s="126"/>
      <c r="L66" s="126"/>
      <c r="M66" s="125"/>
      <c r="N66" s="126"/>
      <c r="O66" s="126"/>
      <c r="P66" s="125"/>
      <c r="Q66" s="126"/>
      <c r="R66" s="126"/>
      <c r="S66" s="125"/>
      <c r="T66" s="126"/>
      <c r="U66" s="126"/>
      <c r="V66" s="125"/>
      <c r="W66" s="126"/>
      <c r="X66" s="126"/>
      <c r="Y66" s="125"/>
      <c r="Z66" s="126"/>
      <c r="AA66" s="126"/>
      <c r="AB66" s="127"/>
      <c r="AC66" s="126"/>
      <c r="AD66" s="126"/>
      <c r="AE66" s="126"/>
      <c r="AF66" s="126"/>
      <c r="AG66" s="126"/>
      <c r="AH66" s="126"/>
      <c r="AI66" s="126"/>
      <c r="AJ66" s="126"/>
      <c r="AK66" s="126"/>
      <c r="AL66" s="126"/>
      <c r="AM66" s="126"/>
      <c r="AN66" s="126"/>
      <c r="AO66" s="126"/>
      <c r="AP66" s="126"/>
      <c r="AQ66" s="128"/>
    </row>
    <row r="67" spans="1:43" ht="12.75">
      <c r="A67" s="125"/>
      <c r="B67" s="125"/>
      <c r="C67" s="125"/>
      <c r="D67" s="125"/>
      <c r="E67" s="125"/>
      <c r="F67" s="125"/>
      <c r="G67" s="125"/>
      <c r="H67" s="126"/>
      <c r="I67" s="126"/>
      <c r="J67" s="125"/>
      <c r="K67" s="126"/>
      <c r="L67" s="126"/>
      <c r="M67" s="125"/>
      <c r="N67" s="126"/>
      <c r="O67" s="126"/>
      <c r="P67" s="125"/>
      <c r="Q67" s="126"/>
      <c r="R67" s="126"/>
      <c r="S67" s="125"/>
      <c r="T67" s="126"/>
      <c r="U67" s="126"/>
      <c r="V67" s="125"/>
      <c r="W67" s="126"/>
      <c r="X67" s="126"/>
      <c r="Y67" s="125"/>
      <c r="Z67" s="126"/>
      <c r="AA67" s="126"/>
      <c r="AB67" s="127"/>
      <c r="AC67" s="126"/>
      <c r="AD67" s="126"/>
      <c r="AE67" s="126"/>
      <c r="AF67" s="126"/>
      <c r="AG67" s="126"/>
      <c r="AH67" s="126"/>
      <c r="AI67" s="126"/>
      <c r="AJ67" s="126"/>
      <c r="AK67" s="126"/>
      <c r="AL67" s="126"/>
      <c r="AM67" s="126"/>
      <c r="AN67" s="126"/>
      <c r="AO67" s="126"/>
      <c r="AP67" s="126"/>
      <c r="AQ67" s="128"/>
    </row>
    <row r="68" spans="1:43" ht="12.75">
      <c r="A68" s="125"/>
      <c r="B68" s="125"/>
      <c r="C68" s="125"/>
      <c r="D68" s="125"/>
      <c r="E68" s="125"/>
      <c r="F68" s="125"/>
      <c r="G68" s="125"/>
      <c r="H68" s="126"/>
      <c r="I68" s="126"/>
      <c r="J68" s="125"/>
      <c r="K68" s="126"/>
      <c r="L68" s="126"/>
      <c r="M68" s="125"/>
      <c r="N68" s="126"/>
      <c r="O68" s="126"/>
      <c r="P68" s="125"/>
      <c r="Q68" s="126"/>
      <c r="R68" s="126"/>
      <c r="S68" s="125"/>
      <c r="T68" s="126"/>
      <c r="U68" s="126"/>
      <c r="V68" s="125"/>
      <c r="W68" s="126"/>
      <c r="X68" s="126"/>
      <c r="Y68" s="125"/>
      <c r="Z68" s="126"/>
      <c r="AA68" s="126"/>
      <c r="AB68" s="127"/>
      <c r="AC68" s="126"/>
      <c r="AD68" s="126"/>
      <c r="AE68" s="126"/>
      <c r="AF68" s="126"/>
      <c r="AG68" s="126"/>
      <c r="AH68" s="126"/>
      <c r="AI68" s="126"/>
      <c r="AJ68" s="126"/>
      <c r="AK68" s="126"/>
      <c r="AL68" s="126"/>
      <c r="AM68" s="126"/>
      <c r="AN68" s="126"/>
      <c r="AO68" s="126"/>
      <c r="AP68" s="126"/>
      <c r="AQ68" s="128"/>
    </row>
    <row r="69" spans="1:43" ht="12.75">
      <c r="A69" s="125"/>
      <c r="B69" s="125"/>
      <c r="C69" s="125"/>
      <c r="D69" s="125"/>
      <c r="E69" s="125"/>
      <c r="F69" s="125"/>
      <c r="G69" s="125"/>
      <c r="H69" s="126"/>
      <c r="I69" s="126"/>
      <c r="J69" s="125"/>
      <c r="K69" s="126"/>
      <c r="L69" s="126"/>
      <c r="M69" s="125"/>
      <c r="N69" s="126"/>
      <c r="O69" s="126"/>
      <c r="P69" s="125"/>
      <c r="Q69" s="126"/>
      <c r="R69" s="126"/>
      <c r="S69" s="125"/>
      <c r="T69" s="126"/>
      <c r="U69" s="126"/>
      <c r="V69" s="125"/>
      <c r="W69" s="126"/>
      <c r="X69" s="126"/>
      <c r="Y69" s="125"/>
      <c r="Z69" s="126"/>
      <c r="AA69" s="126"/>
      <c r="AB69" s="127"/>
      <c r="AC69" s="126"/>
      <c r="AD69" s="126"/>
      <c r="AE69" s="126"/>
      <c r="AF69" s="126"/>
      <c r="AG69" s="126"/>
      <c r="AH69" s="126"/>
      <c r="AI69" s="126"/>
      <c r="AJ69" s="126"/>
      <c r="AK69" s="126"/>
      <c r="AL69" s="126"/>
      <c r="AM69" s="126"/>
      <c r="AN69" s="126"/>
      <c r="AO69" s="126"/>
      <c r="AP69" s="126"/>
      <c r="AQ69" s="128"/>
    </row>
    <row r="70" spans="1:43" ht="12.75">
      <c r="A70" s="125"/>
      <c r="B70" s="125"/>
      <c r="C70" s="125"/>
      <c r="D70" s="125"/>
      <c r="E70" s="125"/>
      <c r="F70" s="125"/>
      <c r="G70" s="125"/>
      <c r="H70" s="126"/>
      <c r="I70" s="126"/>
      <c r="J70" s="125"/>
      <c r="K70" s="126"/>
      <c r="L70" s="126"/>
      <c r="M70" s="125"/>
      <c r="N70" s="126"/>
      <c r="O70" s="126"/>
      <c r="P70" s="125"/>
      <c r="Q70" s="126"/>
      <c r="R70" s="126"/>
      <c r="S70" s="125"/>
      <c r="T70" s="126"/>
      <c r="U70" s="126"/>
      <c r="V70" s="125"/>
      <c r="W70" s="126"/>
      <c r="X70" s="126"/>
      <c r="Y70" s="125"/>
      <c r="Z70" s="126"/>
      <c r="AA70" s="126"/>
      <c r="AB70" s="127"/>
      <c r="AC70" s="126"/>
      <c r="AD70" s="126"/>
      <c r="AE70" s="126"/>
      <c r="AF70" s="126"/>
      <c r="AG70" s="126"/>
      <c r="AH70" s="126"/>
      <c r="AI70" s="126"/>
      <c r="AJ70" s="126"/>
      <c r="AK70" s="126"/>
      <c r="AL70" s="126"/>
      <c r="AM70" s="126"/>
      <c r="AN70" s="126"/>
      <c r="AO70" s="126"/>
      <c r="AP70" s="126"/>
      <c r="AQ70" s="128"/>
    </row>
    <row r="71" spans="1:43" ht="12.75">
      <c r="A71" s="125"/>
      <c r="B71" s="125"/>
      <c r="C71" s="125"/>
      <c r="D71" s="125"/>
      <c r="E71" s="125"/>
      <c r="F71" s="125"/>
      <c r="G71" s="125"/>
      <c r="H71" s="126"/>
      <c r="I71" s="126"/>
      <c r="J71" s="125"/>
      <c r="K71" s="126"/>
      <c r="L71" s="126"/>
      <c r="M71" s="125"/>
      <c r="N71" s="126"/>
      <c r="O71" s="126"/>
      <c r="P71" s="125"/>
      <c r="Q71" s="126"/>
      <c r="R71" s="126"/>
      <c r="S71" s="125"/>
      <c r="T71" s="126"/>
      <c r="U71" s="126"/>
      <c r="V71" s="125"/>
      <c r="W71" s="126"/>
      <c r="X71" s="126"/>
      <c r="Y71" s="125"/>
      <c r="Z71" s="126"/>
      <c r="AA71" s="126"/>
      <c r="AB71" s="127"/>
      <c r="AC71" s="126"/>
      <c r="AD71" s="126"/>
      <c r="AE71" s="126"/>
      <c r="AF71" s="126"/>
      <c r="AG71" s="126"/>
      <c r="AH71" s="126"/>
      <c r="AI71" s="126"/>
      <c r="AJ71" s="126"/>
      <c r="AK71" s="126"/>
      <c r="AL71" s="126"/>
      <c r="AM71" s="126"/>
      <c r="AN71" s="126"/>
      <c r="AO71" s="126"/>
      <c r="AP71" s="126"/>
      <c r="AQ71" s="128"/>
    </row>
    <row r="72" spans="1:43" ht="12.75">
      <c r="A72" s="125"/>
      <c r="B72" s="125"/>
      <c r="C72" s="125"/>
      <c r="D72" s="125"/>
      <c r="E72" s="125"/>
      <c r="F72" s="125"/>
      <c r="G72" s="125"/>
      <c r="H72" s="126"/>
      <c r="I72" s="126"/>
      <c r="J72" s="125"/>
      <c r="K72" s="126"/>
      <c r="L72" s="126"/>
      <c r="M72" s="125"/>
      <c r="N72" s="126"/>
      <c r="O72" s="126"/>
      <c r="P72" s="125"/>
      <c r="Q72" s="126"/>
      <c r="R72" s="126"/>
      <c r="S72" s="125"/>
      <c r="T72" s="126"/>
      <c r="U72" s="126"/>
      <c r="V72" s="125"/>
      <c r="W72" s="126"/>
      <c r="X72" s="126"/>
      <c r="Y72" s="125"/>
      <c r="Z72" s="126"/>
      <c r="AA72" s="126"/>
      <c r="AB72" s="127"/>
      <c r="AC72" s="126"/>
      <c r="AD72" s="126"/>
      <c r="AE72" s="126"/>
      <c r="AF72" s="126"/>
      <c r="AG72" s="126"/>
      <c r="AH72" s="126"/>
      <c r="AI72" s="126"/>
      <c r="AJ72" s="126"/>
      <c r="AK72" s="126"/>
      <c r="AL72" s="126"/>
      <c r="AM72" s="126"/>
      <c r="AN72" s="126"/>
      <c r="AO72" s="126"/>
      <c r="AP72" s="126"/>
      <c r="AQ72" s="128"/>
    </row>
    <row r="73" spans="1:43" ht="12.75">
      <c r="A73" s="125"/>
      <c r="B73" s="125"/>
      <c r="C73" s="125"/>
      <c r="D73" s="125"/>
      <c r="E73" s="125"/>
      <c r="F73" s="125"/>
      <c r="G73" s="125"/>
      <c r="H73" s="126"/>
      <c r="I73" s="126"/>
      <c r="J73" s="125"/>
      <c r="K73" s="126"/>
      <c r="L73" s="126"/>
      <c r="M73" s="125"/>
      <c r="N73" s="126"/>
      <c r="O73" s="126"/>
      <c r="P73" s="125"/>
      <c r="Q73" s="126"/>
      <c r="R73" s="126"/>
      <c r="S73" s="125"/>
      <c r="T73" s="126"/>
      <c r="U73" s="126"/>
      <c r="V73" s="125"/>
      <c r="W73" s="126"/>
      <c r="X73" s="126"/>
      <c r="Y73" s="125"/>
      <c r="Z73" s="126"/>
      <c r="AA73" s="126"/>
      <c r="AB73" s="127"/>
      <c r="AC73" s="126"/>
      <c r="AD73" s="126"/>
      <c r="AE73" s="126"/>
      <c r="AF73" s="126"/>
      <c r="AG73" s="126"/>
      <c r="AH73" s="126"/>
      <c r="AI73" s="126"/>
      <c r="AJ73" s="126"/>
      <c r="AK73" s="126"/>
      <c r="AL73" s="126"/>
      <c r="AM73" s="126"/>
      <c r="AN73" s="126"/>
      <c r="AO73" s="126"/>
      <c r="AP73" s="126"/>
      <c r="AQ73" s="128"/>
    </row>
    <row r="74" spans="1:43" ht="12.75">
      <c r="A74" s="125"/>
      <c r="B74" s="125"/>
      <c r="C74" s="125"/>
      <c r="D74" s="125"/>
      <c r="E74" s="125"/>
      <c r="F74" s="125"/>
      <c r="G74" s="125"/>
      <c r="H74" s="126"/>
      <c r="I74" s="126"/>
      <c r="J74" s="125"/>
      <c r="K74" s="126"/>
      <c r="L74" s="126"/>
      <c r="M74" s="125"/>
      <c r="N74" s="126"/>
      <c r="O74" s="126"/>
      <c r="P74" s="125"/>
      <c r="Q74" s="126"/>
      <c r="R74" s="126"/>
      <c r="S74" s="125"/>
      <c r="T74" s="126"/>
      <c r="U74" s="126"/>
      <c r="V74" s="125"/>
      <c r="W74" s="126"/>
      <c r="X74" s="126"/>
      <c r="Y74" s="125"/>
      <c r="Z74" s="126"/>
      <c r="AA74" s="126"/>
      <c r="AB74" s="127"/>
      <c r="AC74" s="126"/>
      <c r="AD74" s="126"/>
      <c r="AE74" s="126"/>
      <c r="AF74" s="126"/>
      <c r="AG74" s="126"/>
      <c r="AH74" s="126"/>
      <c r="AI74" s="126"/>
      <c r="AJ74" s="126"/>
      <c r="AK74" s="126"/>
      <c r="AL74" s="126"/>
      <c r="AM74" s="126"/>
      <c r="AN74" s="126"/>
      <c r="AO74" s="126"/>
      <c r="AP74" s="126"/>
      <c r="AQ74" s="128"/>
    </row>
    <row r="75" spans="1:43" ht="12.75">
      <c r="A75" s="125"/>
      <c r="B75" s="125"/>
      <c r="C75" s="125"/>
      <c r="D75" s="125"/>
      <c r="E75" s="125"/>
      <c r="F75" s="125"/>
      <c r="G75" s="125"/>
      <c r="H75" s="126"/>
      <c r="I75" s="126"/>
      <c r="J75" s="125"/>
      <c r="K75" s="126"/>
      <c r="L75" s="126"/>
      <c r="M75" s="125"/>
      <c r="N75" s="126"/>
      <c r="O75" s="126"/>
      <c r="P75" s="125"/>
      <c r="Q75" s="126"/>
      <c r="R75" s="126"/>
      <c r="S75" s="125"/>
      <c r="T75" s="126"/>
      <c r="U75" s="126"/>
      <c r="V75" s="125"/>
      <c r="W75" s="126"/>
      <c r="X75" s="126"/>
      <c r="Y75" s="125"/>
      <c r="Z75" s="126"/>
      <c r="AA75" s="126"/>
      <c r="AB75" s="127"/>
      <c r="AC75" s="126"/>
      <c r="AD75" s="126"/>
      <c r="AE75" s="126"/>
      <c r="AF75" s="126"/>
      <c r="AG75" s="126"/>
      <c r="AH75" s="126"/>
      <c r="AI75" s="126"/>
      <c r="AJ75" s="126"/>
      <c r="AK75" s="126"/>
      <c r="AL75" s="126"/>
      <c r="AM75" s="126"/>
      <c r="AN75" s="126"/>
      <c r="AO75" s="126"/>
      <c r="AP75" s="126"/>
      <c r="AQ75" s="128"/>
    </row>
    <row r="76" spans="1:43" ht="12.75">
      <c r="A76" s="125"/>
      <c r="B76" s="125"/>
      <c r="C76" s="125"/>
      <c r="D76" s="125"/>
      <c r="E76" s="125"/>
      <c r="F76" s="125"/>
      <c r="G76" s="125"/>
      <c r="H76" s="126"/>
      <c r="I76" s="126"/>
      <c r="J76" s="125"/>
      <c r="K76" s="126"/>
      <c r="L76" s="126"/>
      <c r="M76" s="125"/>
      <c r="N76" s="126"/>
      <c r="O76" s="126"/>
      <c r="P76" s="125"/>
      <c r="Q76" s="126"/>
      <c r="R76" s="126"/>
      <c r="S76" s="125"/>
      <c r="T76" s="126"/>
      <c r="U76" s="126"/>
      <c r="V76" s="125"/>
      <c r="W76" s="126"/>
      <c r="X76" s="126"/>
      <c r="Y76" s="125"/>
      <c r="Z76" s="126"/>
      <c r="AA76" s="126"/>
      <c r="AB76" s="127"/>
      <c r="AC76" s="126"/>
      <c r="AD76" s="126"/>
      <c r="AE76" s="126"/>
      <c r="AF76" s="126"/>
      <c r="AG76" s="126"/>
      <c r="AH76" s="126"/>
      <c r="AI76" s="126"/>
      <c r="AJ76" s="126"/>
      <c r="AK76" s="126"/>
      <c r="AL76" s="126"/>
      <c r="AM76" s="126"/>
      <c r="AN76" s="126"/>
      <c r="AO76" s="126"/>
      <c r="AP76" s="126"/>
      <c r="AQ76" s="128"/>
    </row>
    <row r="77" spans="1:43" ht="12.75">
      <c r="A77" s="125"/>
      <c r="B77" s="125"/>
      <c r="C77" s="125"/>
      <c r="D77" s="125"/>
      <c r="E77" s="125"/>
      <c r="F77" s="125"/>
      <c r="G77" s="125"/>
      <c r="H77" s="126"/>
      <c r="I77" s="126"/>
      <c r="J77" s="125"/>
      <c r="K77" s="126"/>
      <c r="L77" s="126"/>
      <c r="M77" s="125"/>
      <c r="N77" s="126"/>
      <c r="O77" s="126"/>
      <c r="P77" s="125"/>
      <c r="Q77" s="126"/>
      <c r="R77" s="126"/>
      <c r="S77" s="125"/>
      <c r="T77" s="126"/>
      <c r="U77" s="126"/>
      <c r="V77" s="125"/>
      <c r="W77" s="126"/>
      <c r="X77" s="126"/>
      <c r="Y77" s="125"/>
      <c r="Z77" s="126"/>
      <c r="AA77" s="126"/>
      <c r="AB77" s="127"/>
      <c r="AC77" s="126"/>
      <c r="AD77" s="126"/>
      <c r="AE77" s="126"/>
      <c r="AF77" s="126"/>
      <c r="AG77" s="126"/>
      <c r="AH77" s="126"/>
      <c r="AI77" s="126"/>
      <c r="AJ77" s="126"/>
      <c r="AK77" s="126"/>
      <c r="AL77" s="126"/>
      <c r="AM77" s="126"/>
      <c r="AN77" s="126"/>
      <c r="AO77" s="126"/>
      <c r="AP77" s="126"/>
      <c r="AQ77" s="128"/>
    </row>
    <row r="78" spans="1:43" ht="12.75">
      <c r="A78" s="125"/>
      <c r="B78" s="125"/>
      <c r="C78" s="125"/>
      <c r="D78" s="125"/>
      <c r="E78" s="125"/>
      <c r="F78" s="125"/>
      <c r="G78" s="125"/>
      <c r="H78" s="126"/>
      <c r="I78" s="126"/>
      <c r="J78" s="125"/>
      <c r="K78" s="126"/>
      <c r="L78" s="126"/>
      <c r="M78" s="125"/>
      <c r="N78" s="126"/>
      <c r="O78" s="126"/>
      <c r="P78" s="125"/>
      <c r="Q78" s="126"/>
      <c r="R78" s="126"/>
      <c r="S78" s="125"/>
      <c r="T78" s="126"/>
      <c r="U78" s="126"/>
      <c r="V78" s="125"/>
      <c r="W78" s="126"/>
      <c r="X78" s="126"/>
      <c r="Y78" s="125"/>
      <c r="Z78" s="126"/>
      <c r="AA78" s="126"/>
      <c r="AB78" s="127"/>
      <c r="AC78" s="126"/>
      <c r="AD78" s="126"/>
      <c r="AE78" s="126"/>
      <c r="AF78" s="126"/>
      <c r="AG78" s="126"/>
      <c r="AH78" s="126"/>
      <c r="AI78" s="126"/>
      <c r="AJ78" s="126"/>
      <c r="AK78" s="126"/>
      <c r="AL78" s="126"/>
      <c r="AM78" s="126"/>
      <c r="AN78" s="126"/>
      <c r="AO78" s="126"/>
      <c r="AP78" s="126"/>
      <c r="AQ78" s="128"/>
    </row>
    <row r="79" spans="1:43" ht="12.75">
      <c r="A79" s="125"/>
      <c r="B79" s="125"/>
      <c r="C79" s="125"/>
      <c r="D79" s="125"/>
      <c r="E79" s="125"/>
      <c r="F79" s="125"/>
      <c r="G79" s="125"/>
      <c r="H79" s="126"/>
      <c r="I79" s="126"/>
      <c r="J79" s="125"/>
      <c r="K79" s="126"/>
      <c r="L79" s="126"/>
      <c r="M79" s="125"/>
      <c r="N79" s="126"/>
      <c r="O79" s="126"/>
      <c r="P79" s="125"/>
      <c r="Q79" s="126"/>
      <c r="R79" s="126"/>
      <c r="S79" s="125"/>
      <c r="T79" s="126"/>
      <c r="U79" s="126"/>
      <c r="V79" s="125"/>
      <c r="W79" s="126"/>
      <c r="X79" s="126"/>
      <c r="Y79" s="125"/>
      <c r="Z79" s="126"/>
      <c r="AA79" s="126"/>
      <c r="AB79" s="127"/>
      <c r="AC79" s="126"/>
      <c r="AD79" s="126"/>
      <c r="AE79" s="126"/>
      <c r="AF79" s="126"/>
      <c r="AG79" s="126"/>
      <c r="AH79" s="126"/>
      <c r="AI79" s="126"/>
      <c r="AJ79" s="126"/>
      <c r="AK79" s="126"/>
      <c r="AL79" s="126"/>
      <c r="AM79" s="126"/>
      <c r="AN79" s="126"/>
      <c r="AO79" s="126"/>
      <c r="AP79" s="126"/>
      <c r="AQ79" s="128"/>
    </row>
    <row r="80" spans="1:43" ht="12.75">
      <c r="A80" s="125"/>
      <c r="B80" s="125"/>
      <c r="C80" s="125"/>
      <c r="D80" s="125"/>
      <c r="E80" s="125"/>
      <c r="F80" s="125"/>
      <c r="G80" s="125"/>
      <c r="H80" s="126"/>
      <c r="I80" s="126"/>
      <c r="J80" s="125"/>
      <c r="K80" s="126"/>
      <c r="L80" s="126"/>
      <c r="M80" s="125"/>
      <c r="N80" s="126"/>
      <c r="O80" s="126"/>
      <c r="P80" s="125"/>
      <c r="Q80" s="126"/>
      <c r="R80" s="126"/>
      <c r="S80" s="125"/>
      <c r="T80" s="126"/>
      <c r="U80" s="126"/>
      <c r="V80" s="125"/>
      <c r="W80" s="126"/>
      <c r="X80" s="126"/>
      <c r="Y80" s="125"/>
      <c r="Z80" s="126"/>
      <c r="AA80" s="126"/>
      <c r="AB80" s="127"/>
      <c r="AC80" s="126"/>
      <c r="AD80" s="126"/>
      <c r="AE80" s="126"/>
      <c r="AF80" s="126"/>
      <c r="AG80" s="126"/>
      <c r="AH80" s="126"/>
      <c r="AI80" s="126"/>
      <c r="AJ80" s="126"/>
      <c r="AK80" s="126"/>
      <c r="AL80" s="126"/>
      <c r="AM80" s="126"/>
      <c r="AN80" s="126"/>
      <c r="AO80" s="126"/>
      <c r="AP80" s="126"/>
      <c r="AQ80" s="128"/>
    </row>
    <row r="81" spans="1:43" ht="12.75">
      <c r="A81" s="125"/>
      <c r="B81" s="125"/>
      <c r="C81" s="125"/>
      <c r="D81" s="125"/>
      <c r="E81" s="125"/>
      <c r="F81" s="125"/>
      <c r="G81" s="125"/>
      <c r="H81" s="126"/>
      <c r="I81" s="126"/>
      <c r="J81" s="125"/>
      <c r="K81" s="126"/>
      <c r="L81" s="126"/>
      <c r="M81" s="125"/>
      <c r="N81" s="126"/>
      <c r="O81" s="126"/>
      <c r="P81" s="125"/>
      <c r="Q81" s="126"/>
      <c r="R81" s="126"/>
      <c r="S81" s="125"/>
      <c r="T81" s="126"/>
      <c r="U81" s="126"/>
      <c r="V81" s="125"/>
      <c r="W81" s="126"/>
      <c r="X81" s="126"/>
      <c r="Y81" s="125"/>
      <c r="Z81" s="126"/>
      <c r="AA81" s="126"/>
      <c r="AB81" s="127"/>
      <c r="AC81" s="126"/>
      <c r="AD81" s="126"/>
      <c r="AE81" s="126"/>
      <c r="AF81" s="126"/>
      <c r="AG81" s="126"/>
      <c r="AH81" s="126"/>
      <c r="AI81" s="126"/>
      <c r="AJ81" s="126"/>
      <c r="AK81" s="126"/>
      <c r="AL81" s="126"/>
      <c r="AM81" s="126"/>
      <c r="AN81" s="126"/>
      <c r="AO81" s="126"/>
      <c r="AP81" s="126"/>
      <c r="AQ81" s="128"/>
    </row>
    <row r="82" spans="1:43" ht="12.75">
      <c r="A82" s="125"/>
      <c r="B82" s="125"/>
      <c r="C82" s="125"/>
      <c r="D82" s="125"/>
      <c r="E82" s="125"/>
      <c r="F82" s="125"/>
      <c r="G82" s="125"/>
      <c r="H82" s="126"/>
      <c r="I82" s="126"/>
      <c r="J82" s="125"/>
      <c r="K82" s="126"/>
      <c r="L82" s="126"/>
      <c r="M82" s="125"/>
      <c r="N82" s="126"/>
      <c r="O82" s="126"/>
      <c r="P82" s="125"/>
      <c r="Q82" s="126"/>
      <c r="R82" s="126"/>
      <c r="S82" s="125"/>
      <c r="T82" s="126"/>
      <c r="U82" s="126"/>
      <c r="V82" s="125"/>
      <c r="W82" s="126"/>
      <c r="X82" s="126"/>
      <c r="Y82" s="125"/>
      <c r="Z82" s="126"/>
      <c r="AA82" s="126"/>
      <c r="AB82" s="127"/>
      <c r="AC82" s="126"/>
      <c r="AD82" s="126"/>
      <c r="AE82" s="126"/>
      <c r="AF82" s="126"/>
      <c r="AG82" s="126"/>
      <c r="AH82" s="126"/>
      <c r="AI82" s="126"/>
      <c r="AJ82" s="126"/>
      <c r="AK82" s="126"/>
      <c r="AL82" s="126"/>
      <c r="AM82" s="126"/>
      <c r="AN82" s="126"/>
      <c r="AO82" s="126"/>
      <c r="AP82" s="126"/>
      <c r="AQ82" s="128"/>
    </row>
    <row r="83" spans="1:43" ht="12.75">
      <c r="A83" s="125"/>
      <c r="B83" s="125"/>
      <c r="C83" s="125"/>
      <c r="D83" s="125"/>
      <c r="E83" s="125"/>
      <c r="F83" s="125"/>
      <c r="G83" s="125"/>
      <c r="H83" s="126"/>
      <c r="I83" s="126"/>
      <c r="J83" s="125"/>
      <c r="K83" s="126"/>
      <c r="L83" s="126"/>
      <c r="M83" s="125"/>
      <c r="N83" s="126"/>
      <c r="O83" s="126"/>
      <c r="P83" s="125"/>
      <c r="Q83" s="126"/>
      <c r="R83" s="126"/>
      <c r="S83" s="125"/>
      <c r="T83" s="126"/>
      <c r="U83" s="126"/>
      <c r="V83" s="125"/>
      <c r="W83" s="126"/>
      <c r="X83" s="126"/>
      <c r="Y83" s="125"/>
      <c r="Z83" s="126"/>
      <c r="AA83" s="126"/>
      <c r="AB83" s="127"/>
      <c r="AC83" s="126"/>
      <c r="AD83" s="126"/>
      <c r="AE83" s="126"/>
      <c r="AF83" s="126"/>
      <c r="AG83" s="126"/>
      <c r="AH83" s="126"/>
      <c r="AI83" s="126"/>
      <c r="AJ83" s="126"/>
      <c r="AK83" s="126"/>
      <c r="AL83" s="126"/>
      <c r="AM83" s="126"/>
      <c r="AN83" s="126"/>
      <c r="AO83" s="126"/>
      <c r="AP83" s="126"/>
      <c r="AQ83" s="128"/>
    </row>
  </sheetData>
  <sheetProtection/>
  <mergeCells count="19">
    <mergeCell ref="C1:F1"/>
    <mergeCell ref="AK2:AM2"/>
    <mergeCell ref="AN2:AP2"/>
    <mergeCell ref="AE2:AG2"/>
    <mergeCell ref="AH2:AJ2"/>
    <mergeCell ref="S2:U2"/>
    <mergeCell ref="V2:X2"/>
    <mergeCell ref="Y2:AA2"/>
    <mergeCell ref="AB2:AD2"/>
    <mergeCell ref="F2:F3"/>
    <mergeCell ref="AQ2:AQ3"/>
    <mergeCell ref="G2:I2"/>
    <mergeCell ref="B2:B3"/>
    <mergeCell ref="C2:C3"/>
    <mergeCell ref="D2:D3"/>
    <mergeCell ref="E2:E3"/>
    <mergeCell ref="J2:L2"/>
    <mergeCell ref="M2:O2"/>
    <mergeCell ref="P2:R2"/>
  </mergeCells>
  <printOptions/>
  <pageMargins left="0.5905511811023623" right="0" top="0.3937007874015748" bottom="0.3937007874015748" header="0" footer="0.1968503937007874"/>
  <pageSetup horizontalDpi="600" verticalDpi="600" orientation="landscape" paperSize="9" scale="60" r:id="rId2"/>
  <headerFooter alignWithMargins="0">
    <oddFooter>&amp;R&amp;P/&amp;N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7"/>
  </sheetPr>
  <dimension ref="A1:BJ39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40.8515625" style="170" customWidth="1"/>
    <col min="2" max="2" width="29.00390625" style="170" bestFit="1" customWidth="1"/>
    <col min="3" max="3" width="9.421875" style="170" customWidth="1"/>
    <col min="4" max="4" width="20.00390625" style="170" customWidth="1"/>
    <col min="5" max="5" width="12.140625" style="170" bestFit="1" customWidth="1"/>
    <col min="6" max="6" width="18.8515625" style="170" bestFit="1" customWidth="1"/>
    <col min="7" max="7" width="14.8515625" style="170" bestFit="1" customWidth="1"/>
    <col min="8" max="8" width="14.00390625" style="170" bestFit="1" customWidth="1"/>
    <col min="9" max="9" width="17.140625" style="170" customWidth="1"/>
    <col min="10" max="10" width="15.421875" style="170" bestFit="1" customWidth="1"/>
    <col min="11" max="11" width="14.00390625" style="170" bestFit="1" customWidth="1"/>
    <col min="12" max="12" width="16.00390625" style="170" customWidth="1"/>
    <col min="13" max="13" width="15.421875" style="170" bestFit="1" customWidth="1"/>
    <col min="14" max="14" width="14.00390625" style="170" bestFit="1" customWidth="1"/>
    <col min="15" max="15" width="16.00390625" style="170" customWidth="1"/>
    <col min="16" max="16" width="15.421875" style="170" bestFit="1" customWidth="1"/>
    <col min="17" max="17" width="14.8515625" style="170" bestFit="1" customWidth="1"/>
    <col min="18" max="18" width="16.140625" style="170" customWidth="1"/>
    <col min="19" max="20" width="14.8515625" style="170" bestFit="1" customWidth="1"/>
    <col min="21" max="21" width="17.00390625" style="170" customWidth="1"/>
    <col min="22" max="23" width="14.8515625" style="170" bestFit="1" customWidth="1"/>
    <col min="24" max="24" width="16.00390625" style="170" customWidth="1"/>
    <col min="25" max="25" width="15.421875" style="170" bestFit="1" customWidth="1"/>
    <col min="26" max="26" width="14.8515625" style="170" bestFit="1" customWidth="1"/>
    <col min="27" max="27" width="16.00390625" style="170" customWidth="1"/>
    <col min="28" max="29" width="14.8515625" style="170" bestFit="1" customWidth="1"/>
    <col min="30" max="30" width="17.140625" style="170" customWidth="1"/>
    <col min="31" max="31" width="15.421875" style="170" bestFit="1" customWidth="1"/>
    <col min="32" max="32" width="14.8515625" style="170" bestFit="1" customWidth="1"/>
    <col min="33" max="33" width="16.140625" style="170" customWidth="1"/>
    <col min="34" max="34" width="15.421875" style="181" bestFit="1" customWidth="1"/>
    <col min="35" max="35" width="14.8515625" style="181" bestFit="1" customWidth="1"/>
    <col min="36" max="36" width="16.7109375" style="181" bestFit="1" customWidth="1"/>
    <col min="37" max="37" width="15.421875" style="170" bestFit="1" customWidth="1"/>
    <col min="38" max="38" width="14.8515625" style="170" bestFit="1" customWidth="1"/>
    <col min="39" max="39" width="16.7109375" style="170" bestFit="1" customWidth="1"/>
    <col min="40" max="40" width="15.421875" style="170" bestFit="1" customWidth="1"/>
    <col min="41" max="41" width="14.8515625" style="170" bestFit="1" customWidth="1"/>
    <col min="42" max="42" width="16.7109375" style="170" bestFit="1" customWidth="1"/>
    <col min="43" max="43" width="42.00390625" style="182" customWidth="1"/>
    <col min="44" max="16384" width="9.140625" style="170" customWidth="1"/>
  </cols>
  <sheetData>
    <row r="1" spans="1:43" s="94" customFormat="1" ht="69.75" customHeight="1" thickBot="1">
      <c r="A1" s="165"/>
      <c r="B1" s="166"/>
      <c r="C1" s="423" t="s">
        <v>899</v>
      </c>
      <c r="D1" s="424"/>
      <c r="E1" s="424"/>
      <c r="F1" s="424"/>
      <c r="G1" s="165"/>
      <c r="H1" s="167"/>
      <c r="I1" s="167"/>
      <c r="J1" s="165"/>
      <c r="K1" s="167"/>
      <c r="L1" s="167"/>
      <c r="M1" s="165"/>
      <c r="N1" s="167"/>
      <c r="O1" s="167"/>
      <c r="P1" s="165"/>
      <c r="Q1" s="167"/>
      <c r="R1" s="167"/>
      <c r="S1" s="165"/>
      <c r="T1" s="167"/>
      <c r="U1" s="167"/>
      <c r="V1" s="165"/>
      <c r="W1" s="167"/>
      <c r="X1" s="167"/>
      <c r="Y1" s="165"/>
      <c r="Z1" s="167"/>
      <c r="AA1" s="167"/>
      <c r="AB1" s="168"/>
      <c r="AC1" s="167"/>
      <c r="AD1" s="167"/>
      <c r="AE1" s="167"/>
      <c r="AF1" s="167"/>
      <c r="AG1" s="167"/>
      <c r="AH1" s="171"/>
      <c r="AI1" s="171"/>
      <c r="AJ1" s="171"/>
      <c r="AK1" s="167"/>
      <c r="AL1" s="167"/>
      <c r="AM1" s="167"/>
      <c r="AN1" s="167"/>
      <c r="AO1" s="167"/>
      <c r="AP1" s="167"/>
      <c r="AQ1" s="169"/>
    </row>
    <row r="2" spans="1:43" s="94" customFormat="1" ht="36" customHeight="1">
      <c r="A2" s="130" t="s">
        <v>849</v>
      </c>
      <c r="B2" s="418" t="s">
        <v>778</v>
      </c>
      <c r="C2" s="418" t="s">
        <v>779</v>
      </c>
      <c r="D2" s="418" t="s">
        <v>780</v>
      </c>
      <c r="E2" s="418" t="s">
        <v>782</v>
      </c>
      <c r="F2" s="418" t="s">
        <v>880</v>
      </c>
      <c r="G2" s="417" t="s">
        <v>114</v>
      </c>
      <c r="H2" s="417"/>
      <c r="I2" s="417"/>
      <c r="J2" s="422" t="s">
        <v>115</v>
      </c>
      <c r="K2" s="422"/>
      <c r="L2" s="422"/>
      <c r="M2" s="417" t="s">
        <v>116</v>
      </c>
      <c r="N2" s="417"/>
      <c r="O2" s="417"/>
      <c r="P2" s="417" t="s">
        <v>117</v>
      </c>
      <c r="Q2" s="417"/>
      <c r="R2" s="417"/>
      <c r="S2" s="417" t="s">
        <v>118</v>
      </c>
      <c r="T2" s="417"/>
      <c r="U2" s="417"/>
      <c r="V2" s="417" t="s">
        <v>119</v>
      </c>
      <c r="W2" s="417"/>
      <c r="X2" s="417"/>
      <c r="Y2" s="417" t="s">
        <v>142</v>
      </c>
      <c r="Z2" s="417"/>
      <c r="AA2" s="417"/>
      <c r="AB2" s="417" t="s">
        <v>120</v>
      </c>
      <c r="AC2" s="417"/>
      <c r="AD2" s="417"/>
      <c r="AE2" s="417" t="s">
        <v>121</v>
      </c>
      <c r="AF2" s="417"/>
      <c r="AG2" s="417"/>
      <c r="AH2" s="425" t="s">
        <v>122</v>
      </c>
      <c r="AI2" s="425"/>
      <c r="AJ2" s="425"/>
      <c r="AK2" s="414" t="s">
        <v>123</v>
      </c>
      <c r="AL2" s="415"/>
      <c r="AM2" s="416"/>
      <c r="AN2" s="414" t="s">
        <v>124</v>
      </c>
      <c r="AO2" s="415"/>
      <c r="AP2" s="416"/>
      <c r="AQ2" s="420" t="s">
        <v>694</v>
      </c>
    </row>
    <row r="3" spans="1:43" s="90" customFormat="1" ht="48" customHeight="1">
      <c r="A3" s="80" t="s">
        <v>783</v>
      </c>
      <c r="B3" s="419"/>
      <c r="C3" s="419"/>
      <c r="D3" s="419"/>
      <c r="E3" s="419"/>
      <c r="F3" s="419"/>
      <c r="G3" s="81" t="s">
        <v>377</v>
      </c>
      <c r="H3" s="82" t="s">
        <v>125</v>
      </c>
      <c r="I3" s="82" t="s">
        <v>140</v>
      </c>
      <c r="J3" s="81" t="s">
        <v>377</v>
      </c>
      <c r="K3" s="82" t="s">
        <v>125</v>
      </c>
      <c r="L3" s="82" t="s">
        <v>140</v>
      </c>
      <c r="M3" s="81" t="s">
        <v>377</v>
      </c>
      <c r="N3" s="82" t="s">
        <v>125</v>
      </c>
      <c r="O3" s="82" t="s">
        <v>140</v>
      </c>
      <c r="P3" s="81" t="s">
        <v>377</v>
      </c>
      <c r="Q3" s="82" t="s">
        <v>125</v>
      </c>
      <c r="R3" s="82" t="s">
        <v>140</v>
      </c>
      <c r="S3" s="81" t="s">
        <v>377</v>
      </c>
      <c r="T3" s="82" t="s">
        <v>125</v>
      </c>
      <c r="U3" s="82" t="s">
        <v>140</v>
      </c>
      <c r="V3" s="81" t="s">
        <v>377</v>
      </c>
      <c r="W3" s="82" t="s">
        <v>125</v>
      </c>
      <c r="X3" s="82" t="s">
        <v>140</v>
      </c>
      <c r="Y3" s="81" t="s">
        <v>377</v>
      </c>
      <c r="Z3" s="82" t="s">
        <v>125</v>
      </c>
      <c r="AA3" s="82" t="s">
        <v>140</v>
      </c>
      <c r="AB3" s="81" t="s">
        <v>377</v>
      </c>
      <c r="AC3" s="82" t="s">
        <v>125</v>
      </c>
      <c r="AD3" s="82" t="s">
        <v>140</v>
      </c>
      <c r="AE3" s="81" t="s">
        <v>377</v>
      </c>
      <c r="AF3" s="82" t="s">
        <v>125</v>
      </c>
      <c r="AG3" s="82" t="s">
        <v>140</v>
      </c>
      <c r="AH3" s="172" t="s">
        <v>377</v>
      </c>
      <c r="AI3" s="173" t="s">
        <v>125</v>
      </c>
      <c r="AJ3" s="173" t="s">
        <v>140</v>
      </c>
      <c r="AK3" s="81" t="s">
        <v>377</v>
      </c>
      <c r="AL3" s="82" t="s">
        <v>125</v>
      </c>
      <c r="AM3" s="82" t="s">
        <v>140</v>
      </c>
      <c r="AN3" s="81" t="s">
        <v>377</v>
      </c>
      <c r="AO3" s="82" t="s">
        <v>125</v>
      </c>
      <c r="AP3" s="82" t="s">
        <v>140</v>
      </c>
      <c r="AQ3" s="421"/>
    </row>
    <row r="4" spans="1:43" s="185" customFormat="1" ht="30" customHeight="1">
      <c r="A4" s="109" t="s">
        <v>787</v>
      </c>
      <c r="B4" s="184" t="s">
        <v>824</v>
      </c>
      <c r="C4" s="84" t="s">
        <v>35</v>
      </c>
      <c r="D4" s="84" t="s">
        <v>789</v>
      </c>
      <c r="E4" s="85">
        <v>43581</v>
      </c>
      <c r="F4" s="84" t="s">
        <v>790</v>
      </c>
      <c r="G4" s="175">
        <v>14480.86</v>
      </c>
      <c r="H4" s="175">
        <v>0</v>
      </c>
      <c r="I4" s="175">
        <f>SUM(G4:H4)</f>
        <v>14480.86</v>
      </c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5"/>
      <c r="AA4" s="175"/>
      <c r="AB4" s="176"/>
      <c r="AC4" s="174"/>
      <c r="AD4" s="174"/>
      <c r="AE4" s="174">
        <v>14480.85</v>
      </c>
      <c r="AF4" s="174">
        <v>3779.5</v>
      </c>
      <c r="AG4" s="174">
        <v>18260.35</v>
      </c>
      <c r="AH4" s="174">
        <v>14480.85</v>
      </c>
      <c r="AI4" s="174">
        <v>3779.5</v>
      </c>
      <c r="AJ4" s="174">
        <v>18260.35</v>
      </c>
      <c r="AK4" s="174">
        <v>14480.85</v>
      </c>
      <c r="AL4" s="174">
        <v>3779.5</v>
      </c>
      <c r="AM4" s="174">
        <v>18260.35</v>
      </c>
      <c r="AN4" s="174">
        <v>14480.85</v>
      </c>
      <c r="AO4" s="174">
        <v>3779.5</v>
      </c>
      <c r="AP4" s="174">
        <v>18260.35</v>
      </c>
      <c r="AQ4" s="163" t="s">
        <v>850</v>
      </c>
    </row>
    <row r="5" spans="1:43" s="165" customFormat="1" ht="30" customHeight="1">
      <c r="A5" s="109" t="s">
        <v>818</v>
      </c>
      <c r="B5" s="84" t="s">
        <v>805</v>
      </c>
      <c r="C5" s="84" t="s">
        <v>652</v>
      </c>
      <c r="D5" s="84" t="s">
        <v>819</v>
      </c>
      <c r="E5" s="85">
        <v>43790</v>
      </c>
      <c r="F5" s="84" t="s">
        <v>820</v>
      </c>
      <c r="G5" s="174">
        <f>I5-H5</f>
        <v>30868.729999999996</v>
      </c>
      <c r="H5" s="174">
        <v>3374.29</v>
      </c>
      <c r="I5" s="174">
        <v>34243.02</v>
      </c>
      <c r="J5" s="174">
        <f>L5-K5</f>
        <v>30868.750000000004</v>
      </c>
      <c r="K5" s="176">
        <v>3412.55</v>
      </c>
      <c r="L5" s="174">
        <v>34281.3</v>
      </c>
      <c r="M5" s="174">
        <v>30868.75</v>
      </c>
      <c r="N5" s="176">
        <v>3503.51</v>
      </c>
      <c r="O5" s="174">
        <f>SUM(M5+N5)</f>
        <v>34372.26</v>
      </c>
      <c r="P5" s="175">
        <v>30868.75</v>
      </c>
      <c r="Q5" s="175">
        <v>3503.51</v>
      </c>
      <c r="R5" s="175">
        <f>SUM(P5+Q5)</f>
        <v>34372.26</v>
      </c>
      <c r="S5" s="175">
        <v>30868.75</v>
      </c>
      <c r="T5" s="175">
        <v>3503.51</v>
      </c>
      <c r="U5" s="175">
        <f>(S5+T5)</f>
        <v>34372.26</v>
      </c>
      <c r="V5" s="175">
        <v>30868.75</v>
      </c>
      <c r="W5" s="178">
        <v>3503.51</v>
      </c>
      <c r="X5" s="175">
        <f>SUM(V5+W5)</f>
        <v>34372.26</v>
      </c>
      <c r="Y5" s="175">
        <v>30868.75</v>
      </c>
      <c r="Z5" s="175">
        <v>3503.51</v>
      </c>
      <c r="AA5" s="175">
        <f>SUM(Y5+Z5)</f>
        <v>34372.26</v>
      </c>
      <c r="AB5" s="175">
        <v>30868.75</v>
      </c>
      <c r="AC5" s="175">
        <v>3503.51</v>
      </c>
      <c r="AD5" s="175">
        <f>AB5+AC5</f>
        <v>34372.26</v>
      </c>
      <c r="AE5" s="175">
        <f aca="true" t="shared" si="0" ref="AE5:AJ5">AB5</f>
        <v>30868.75</v>
      </c>
      <c r="AF5" s="175">
        <f t="shared" si="0"/>
        <v>3503.51</v>
      </c>
      <c r="AG5" s="175">
        <f t="shared" si="0"/>
        <v>34372.26</v>
      </c>
      <c r="AH5" s="175">
        <f t="shared" si="0"/>
        <v>30868.75</v>
      </c>
      <c r="AI5" s="175">
        <f t="shared" si="0"/>
        <v>3503.51</v>
      </c>
      <c r="AJ5" s="175">
        <f t="shared" si="0"/>
        <v>34372.26</v>
      </c>
      <c r="AK5" s="175">
        <v>30868.75</v>
      </c>
      <c r="AL5" s="175">
        <v>3503.51</v>
      </c>
      <c r="AM5" s="175">
        <f>AK5+AL5</f>
        <v>34372.26</v>
      </c>
      <c r="AN5" s="175">
        <v>30868.75</v>
      </c>
      <c r="AO5" s="175">
        <v>3503.51</v>
      </c>
      <c r="AP5" s="175">
        <f>AN5+AO5</f>
        <v>34372.26</v>
      </c>
      <c r="AQ5" s="87" t="s">
        <v>881</v>
      </c>
    </row>
    <row r="6" spans="1:62" s="185" customFormat="1" ht="39" customHeight="1">
      <c r="A6" s="109" t="s">
        <v>464</v>
      </c>
      <c r="B6" s="84" t="s">
        <v>276</v>
      </c>
      <c r="C6" s="84" t="s">
        <v>845</v>
      </c>
      <c r="D6" s="84" t="s">
        <v>846</v>
      </c>
      <c r="E6" s="85">
        <v>42457</v>
      </c>
      <c r="F6" s="84" t="s">
        <v>466</v>
      </c>
      <c r="G6" s="176">
        <f>I6-H6</f>
        <v>2953.4700000000003</v>
      </c>
      <c r="H6" s="176">
        <v>839.74</v>
      </c>
      <c r="I6" s="175">
        <v>3793.21</v>
      </c>
      <c r="J6" s="176">
        <f>L6-K6</f>
        <v>2942.77</v>
      </c>
      <c r="K6" s="176">
        <v>865.46</v>
      </c>
      <c r="L6" s="175">
        <v>3808.23</v>
      </c>
      <c r="M6" s="176">
        <v>3018.19</v>
      </c>
      <c r="N6" s="176">
        <v>908.18</v>
      </c>
      <c r="O6" s="175">
        <f>M6+N6</f>
        <v>3926.37</v>
      </c>
      <c r="P6" s="176">
        <v>2725.59</v>
      </c>
      <c r="Q6" s="176">
        <v>914.77</v>
      </c>
      <c r="R6" s="175">
        <f>P6+Q6</f>
        <v>3640.36</v>
      </c>
      <c r="S6" s="176">
        <v>2756.89</v>
      </c>
      <c r="T6" s="176">
        <v>935.34</v>
      </c>
      <c r="U6" s="175">
        <f>S6+T6</f>
        <v>3692.23</v>
      </c>
      <c r="V6" s="176">
        <v>2771.89</v>
      </c>
      <c r="W6" s="176">
        <v>935.34</v>
      </c>
      <c r="X6" s="175">
        <f>SUM(V6+W6)</f>
        <v>3707.23</v>
      </c>
      <c r="Y6" s="176">
        <v>2482.29</v>
      </c>
      <c r="Z6" s="176">
        <v>935.34</v>
      </c>
      <c r="AA6" s="175">
        <f>(Y6+Z6)</f>
        <v>3417.63</v>
      </c>
      <c r="AB6" s="176">
        <v>2482.29</v>
      </c>
      <c r="AC6" s="176">
        <v>935.34</v>
      </c>
      <c r="AD6" s="175">
        <f>SUM(AB6+AC6)</f>
        <v>3417.63</v>
      </c>
      <c r="AE6" s="176">
        <f>AG6-AF6</f>
        <v>2771.89</v>
      </c>
      <c r="AF6" s="176">
        <v>935.34</v>
      </c>
      <c r="AG6" s="175">
        <v>3707.23</v>
      </c>
      <c r="AH6" s="176">
        <f aca="true" t="shared" si="1" ref="AH6:AM6">AE6</f>
        <v>2771.89</v>
      </c>
      <c r="AI6" s="176">
        <f t="shared" si="1"/>
        <v>935.34</v>
      </c>
      <c r="AJ6" s="175">
        <f t="shared" si="1"/>
        <v>3707.23</v>
      </c>
      <c r="AK6" s="176">
        <f t="shared" si="1"/>
        <v>2771.89</v>
      </c>
      <c r="AL6" s="176">
        <f t="shared" si="1"/>
        <v>935.34</v>
      </c>
      <c r="AM6" s="175">
        <f t="shared" si="1"/>
        <v>3707.23</v>
      </c>
      <c r="AN6" s="174">
        <f>AP6-AO6</f>
        <v>4993.780000000001</v>
      </c>
      <c r="AO6" s="174">
        <v>1731.85</v>
      </c>
      <c r="AP6" s="174">
        <v>6725.63</v>
      </c>
      <c r="AQ6" s="163" t="s">
        <v>881</v>
      </c>
      <c r="AR6" s="155"/>
      <c r="AS6" s="155"/>
      <c r="AT6" s="155"/>
      <c r="AU6" s="155"/>
      <c r="AV6" s="155"/>
      <c r="AW6" s="155"/>
      <c r="AX6" s="155"/>
      <c r="AY6" s="155"/>
      <c r="AZ6" s="155"/>
      <c r="BA6" s="155"/>
      <c r="BB6" s="155"/>
      <c r="BC6" s="155"/>
      <c r="BD6" s="155"/>
      <c r="BE6" s="155"/>
      <c r="BF6" s="155"/>
      <c r="BG6" s="155"/>
      <c r="BH6" s="155"/>
      <c r="BI6" s="155"/>
      <c r="BJ6" s="155"/>
    </row>
    <row r="7" spans="1:43" s="186" customFormat="1" ht="30" customHeight="1">
      <c r="A7" s="109" t="s">
        <v>710</v>
      </c>
      <c r="B7" s="84" t="s">
        <v>672</v>
      </c>
      <c r="C7" s="84" t="s">
        <v>652</v>
      </c>
      <c r="D7" s="84" t="s">
        <v>711</v>
      </c>
      <c r="E7" s="85">
        <v>42797</v>
      </c>
      <c r="F7" s="84" t="s">
        <v>712</v>
      </c>
      <c r="G7" s="174">
        <f>I7-H7</f>
        <v>6364.99</v>
      </c>
      <c r="H7" s="176">
        <v>1570.98</v>
      </c>
      <c r="I7" s="174">
        <v>7935.97</v>
      </c>
      <c r="J7" s="175"/>
      <c r="K7" s="175"/>
      <c r="L7" s="175"/>
      <c r="M7" s="194"/>
      <c r="N7" s="194"/>
      <c r="O7" s="194"/>
      <c r="P7" s="194"/>
      <c r="Q7" s="194"/>
      <c r="R7" s="194"/>
      <c r="S7" s="194"/>
      <c r="T7" s="194"/>
      <c r="U7" s="194"/>
      <c r="V7" s="194"/>
      <c r="W7" s="194"/>
      <c r="X7" s="194"/>
      <c r="Y7" s="194"/>
      <c r="Z7" s="194"/>
      <c r="AA7" s="194"/>
      <c r="AB7" s="194"/>
      <c r="AC7" s="194"/>
      <c r="AD7" s="194"/>
      <c r="AE7" s="194"/>
      <c r="AF7" s="194"/>
      <c r="AG7" s="194"/>
      <c r="AH7" s="194"/>
      <c r="AI7" s="194"/>
      <c r="AJ7" s="194"/>
      <c r="AK7" s="194"/>
      <c r="AL7" s="194"/>
      <c r="AM7" s="194"/>
      <c r="AN7" s="194"/>
      <c r="AO7" s="194"/>
      <c r="AP7" s="194"/>
      <c r="AQ7" s="104" t="s">
        <v>889</v>
      </c>
    </row>
    <row r="8" spans="1:43" s="186" customFormat="1" ht="30" customHeight="1">
      <c r="A8" s="109" t="s">
        <v>347</v>
      </c>
      <c r="B8" s="84" t="s">
        <v>348</v>
      </c>
      <c r="C8" s="84" t="s">
        <v>14</v>
      </c>
      <c r="D8" s="84" t="s">
        <v>661</v>
      </c>
      <c r="E8" s="85">
        <v>42005</v>
      </c>
      <c r="F8" s="84" t="s">
        <v>716</v>
      </c>
      <c r="G8" s="195">
        <f>I8-H8</f>
        <v>9089.23</v>
      </c>
      <c r="H8" s="195">
        <v>1260.76</v>
      </c>
      <c r="I8" s="177">
        <v>10349.99</v>
      </c>
      <c r="J8" s="195" t="s">
        <v>881</v>
      </c>
      <c r="K8" s="195" t="s">
        <v>881</v>
      </c>
      <c r="L8" s="196" t="s">
        <v>881</v>
      </c>
      <c r="M8" s="195" t="s">
        <v>881</v>
      </c>
      <c r="N8" s="195" t="s">
        <v>881</v>
      </c>
      <c r="O8" s="196" t="s">
        <v>881</v>
      </c>
      <c r="P8" s="195" t="s">
        <v>881</v>
      </c>
      <c r="Q8" s="195" t="s">
        <v>881</v>
      </c>
      <c r="R8" s="196" t="s">
        <v>881</v>
      </c>
      <c r="S8" s="195" t="s">
        <v>881</v>
      </c>
      <c r="T8" s="195" t="s">
        <v>881</v>
      </c>
      <c r="U8" s="196" t="s">
        <v>881</v>
      </c>
      <c r="V8" s="195" t="s">
        <v>881</v>
      </c>
      <c r="W8" s="195" t="s">
        <v>881</v>
      </c>
      <c r="X8" s="196" t="s">
        <v>881</v>
      </c>
      <c r="Y8" s="195" t="s">
        <v>881</v>
      </c>
      <c r="Z8" s="195" t="s">
        <v>881</v>
      </c>
      <c r="AA8" s="196" t="s">
        <v>881</v>
      </c>
      <c r="AB8" s="177">
        <v>6816.58</v>
      </c>
      <c r="AC8" s="177">
        <v>1388.54</v>
      </c>
      <c r="AD8" s="177">
        <v>8205.12</v>
      </c>
      <c r="AE8" s="177">
        <v>6816.58</v>
      </c>
      <c r="AF8" s="177">
        <v>1388.54</v>
      </c>
      <c r="AG8" s="177">
        <v>8205.12</v>
      </c>
      <c r="AH8" s="177">
        <v>6816.58</v>
      </c>
      <c r="AI8" s="177">
        <v>1388.54</v>
      </c>
      <c r="AJ8" s="177">
        <v>8205.12</v>
      </c>
      <c r="AK8" s="177">
        <v>6816.58</v>
      </c>
      <c r="AL8" s="177">
        <v>1388.54</v>
      </c>
      <c r="AM8" s="177">
        <v>8205.12</v>
      </c>
      <c r="AN8" s="197">
        <v>13633.16</v>
      </c>
      <c r="AO8" s="197">
        <v>2777.07</v>
      </c>
      <c r="AP8" s="197">
        <v>16410.23</v>
      </c>
      <c r="AQ8" s="163" t="s">
        <v>881</v>
      </c>
    </row>
    <row r="9" spans="1:43" s="186" customFormat="1" ht="30" customHeight="1">
      <c r="A9" s="109" t="s">
        <v>868</v>
      </c>
      <c r="B9" s="84" t="s">
        <v>869</v>
      </c>
      <c r="C9" s="84" t="s">
        <v>828</v>
      </c>
      <c r="D9" s="84" t="s">
        <v>870</v>
      </c>
      <c r="E9" s="85">
        <v>43815</v>
      </c>
      <c r="F9" s="84" t="s">
        <v>871</v>
      </c>
      <c r="G9" s="195">
        <f>I9-H9</f>
        <v>3770.34</v>
      </c>
      <c r="H9" s="195">
        <v>1538.08</v>
      </c>
      <c r="I9" s="177">
        <v>5308.42</v>
      </c>
      <c r="J9" s="195">
        <f>L9-K9</f>
        <v>7770.290000000001</v>
      </c>
      <c r="K9" s="195">
        <v>1538.08</v>
      </c>
      <c r="L9" s="177">
        <v>9308.37</v>
      </c>
      <c r="M9" s="195">
        <f>O9-N9</f>
        <v>7770.29</v>
      </c>
      <c r="N9" s="195">
        <v>1684.36</v>
      </c>
      <c r="O9" s="177">
        <v>9454.65</v>
      </c>
      <c r="P9" s="195">
        <f aca="true" t="shared" si="2" ref="P9:V9">M9</f>
        <v>7770.29</v>
      </c>
      <c r="Q9" s="195">
        <f t="shared" si="2"/>
        <v>1684.36</v>
      </c>
      <c r="R9" s="177">
        <f t="shared" si="2"/>
        <v>9454.65</v>
      </c>
      <c r="S9" s="195">
        <f t="shared" si="2"/>
        <v>7770.29</v>
      </c>
      <c r="T9" s="195">
        <f t="shared" si="2"/>
        <v>1684.36</v>
      </c>
      <c r="U9" s="177">
        <f t="shared" si="2"/>
        <v>9454.65</v>
      </c>
      <c r="V9" s="195">
        <f t="shared" si="2"/>
        <v>7770.29</v>
      </c>
      <c r="W9" s="195">
        <v>1684.36</v>
      </c>
      <c r="X9" s="177">
        <v>9454.65</v>
      </c>
      <c r="Y9" s="195">
        <f>V9</f>
        <v>7770.29</v>
      </c>
      <c r="Z9" s="195">
        <f>W9</f>
        <v>1684.36</v>
      </c>
      <c r="AA9" s="177">
        <v>9454.65</v>
      </c>
      <c r="AB9" s="177">
        <f>AE9</f>
        <v>7770.29</v>
      </c>
      <c r="AC9" s="177">
        <f>Z9</f>
        <v>1684.36</v>
      </c>
      <c r="AD9" s="177">
        <f>AG9</f>
        <v>9454.65</v>
      </c>
      <c r="AE9" s="177">
        <f>Y9</f>
        <v>7770.29</v>
      </c>
      <c r="AF9" s="177">
        <f>AC9</f>
        <v>1684.36</v>
      </c>
      <c r="AG9" s="177">
        <f>AA9</f>
        <v>9454.65</v>
      </c>
      <c r="AH9" s="198">
        <v>7980.24</v>
      </c>
      <c r="AI9" s="177">
        <v>1745.2</v>
      </c>
      <c r="AJ9" s="177">
        <f>SUM(AH9:AI9)</f>
        <v>9725.44</v>
      </c>
      <c r="AK9" s="177">
        <f>AM9-AL9</f>
        <v>8534.58</v>
      </c>
      <c r="AL9" s="198">
        <v>3490.4</v>
      </c>
      <c r="AM9" s="199">
        <v>12024.98</v>
      </c>
      <c r="AN9" s="197">
        <f>AP9-AO9</f>
        <v>8196.96</v>
      </c>
      <c r="AO9" s="177">
        <v>1745.2</v>
      </c>
      <c r="AP9" s="197">
        <v>9942.16</v>
      </c>
      <c r="AQ9" s="163" t="s">
        <v>881</v>
      </c>
    </row>
    <row r="10" spans="1:43" s="186" customFormat="1" ht="30" customHeight="1">
      <c r="A10" s="109" t="s">
        <v>841</v>
      </c>
      <c r="B10" s="84" t="s">
        <v>842</v>
      </c>
      <c r="C10" s="84" t="s">
        <v>754</v>
      </c>
      <c r="D10" s="84" t="s">
        <v>843</v>
      </c>
      <c r="E10" s="85">
        <v>43866</v>
      </c>
      <c r="F10" s="84" t="s">
        <v>844</v>
      </c>
      <c r="G10" s="194"/>
      <c r="H10" s="194"/>
      <c r="I10" s="194"/>
      <c r="J10" s="178">
        <f aca="true" t="shared" si="3" ref="J10:J15">L10-K10</f>
        <v>3119.6099999999997</v>
      </c>
      <c r="K10" s="178">
        <v>510.82</v>
      </c>
      <c r="L10" s="178">
        <v>3630.43</v>
      </c>
      <c r="M10" s="178">
        <v>3604.32</v>
      </c>
      <c r="N10" s="178">
        <v>592.55</v>
      </c>
      <c r="O10" s="178">
        <f>SUM(M10+N10)</f>
        <v>4196.87</v>
      </c>
      <c r="P10" s="178">
        <v>3604.32</v>
      </c>
      <c r="Q10" s="178">
        <v>439.74</v>
      </c>
      <c r="R10" s="178">
        <f>SUM(P10+Q10)</f>
        <v>4044.0600000000004</v>
      </c>
      <c r="S10" s="178">
        <v>3604.32</v>
      </c>
      <c r="T10" s="178">
        <v>439.74</v>
      </c>
      <c r="U10" s="178">
        <f>SUM(S10+T10)</f>
        <v>4044.0600000000004</v>
      </c>
      <c r="V10" s="178">
        <v>3604.32</v>
      </c>
      <c r="W10" s="178">
        <v>439.74</v>
      </c>
      <c r="X10" s="178">
        <f>SUM(V10+W10)</f>
        <v>4044.0600000000004</v>
      </c>
      <c r="Y10" s="178">
        <v>3604.32</v>
      </c>
      <c r="Z10" s="178">
        <v>439.74</v>
      </c>
      <c r="AA10" s="178">
        <f>SUM(Y10+Z10)</f>
        <v>4044.0600000000004</v>
      </c>
      <c r="AB10" s="178">
        <v>3604.32</v>
      </c>
      <c r="AC10" s="178">
        <v>439.74</v>
      </c>
      <c r="AD10" s="178">
        <f>SUM(AB10+AC10)</f>
        <v>4044.0600000000004</v>
      </c>
      <c r="AE10" s="178">
        <f>AB10</f>
        <v>3604.32</v>
      </c>
      <c r="AF10" s="178">
        <f>AC10</f>
        <v>439.74</v>
      </c>
      <c r="AG10" s="178">
        <f aca="true" t="shared" si="4" ref="AG10:AP10">AD10</f>
        <v>4044.0600000000004</v>
      </c>
      <c r="AH10" s="178">
        <f t="shared" si="4"/>
        <v>3604.32</v>
      </c>
      <c r="AI10" s="178">
        <f t="shared" si="4"/>
        <v>439.74</v>
      </c>
      <c r="AJ10" s="178">
        <f t="shared" si="4"/>
        <v>4044.0600000000004</v>
      </c>
      <c r="AK10" s="178">
        <f t="shared" si="4"/>
        <v>3604.32</v>
      </c>
      <c r="AL10" s="178">
        <f t="shared" si="4"/>
        <v>439.74</v>
      </c>
      <c r="AM10" s="178">
        <f t="shared" si="4"/>
        <v>4044.0600000000004</v>
      </c>
      <c r="AN10" s="178">
        <f t="shared" si="4"/>
        <v>3604.32</v>
      </c>
      <c r="AO10" s="178">
        <f t="shared" si="4"/>
        <v>439.74</v>
      </c>
      <c r="AP10" s="178">
        <f t="shared" si="4"/>
        <v>4044.0600000000004</v>
      </c>
      <c r="AQ10" s="84" t="s">
        <v>881</v>
      </c>
    </row>
    <row r="11" spans="1:43" s="165" customFormat="1" ht="30" customHeight="1">
      <c r="A11" s="110" t="s">
        <v>720</v>
      </c>
      <c r="B11" s="84" t="s">
        <v>23</v>
      </c>
      <c r="C11" s="84" t="s">
        <v>4</v>
      </c>
      <c r="D11" s="84" t="s">
        <v>721</v>
      </c>
      <c r="E11" s="187">
        <v>43101</v>
      </c>
      <c r="F11" s="84" t="s">
        <v>722</v>
      </c>
      <c r="G11" s="189">
        <f>I11-H11</f>
        <v>40274.509999999995</v>
      </c>
      <c r="H11" s="189">
        <v>3191.16</v>
      </c>
      <c r="I11" s="189">
        <v>43465.67</v>
      </c>
      <c r="J11" s="189">
        <f t="shared" si="3"/>
        <v>29526.42</v>
      </c>
      <c r="K11" s="189">
        <v>2331.31</v>
      </c>
      <c r="L11" s="189">
        <v>31857.73</v>
      </c>
      <c r="M11" s="189">
        <f>O11-N11</f>
        <v>29856.93</v>
      </c>
      <c r="N11" s="189">
        <v>2357.75</v>
      </c>
      <c r="O11" s="189">
        <v>32214.68</v>
      </c>
      <c r="P11" s="189">
        <f>R11-Q11</f>
        <v>29596.170000000002</v>
      </c>
      <c r="Q11" s="189">
        <v>2336.89</v>
      </c>
      <c r="R11" s="189">
        <v>31933.06</v>
      </c>
      <c r="S11" s="189">
        <f>U11-T11</f>
        <v>30716.239999999998</v>
      </c>
      <c r="T11" s="189">
        <v>2426.5</v>
      </c>
      <c r="U11" s="189">
        <v>33142.74</v>
      </c>
      <c r="V11" s="189">
        <f>(X11-W11)</f>
        <v>30510.010000000002</v>
      </c>
      <c r="W11" s="189">
        <v>2410</v>
      </c>
      <c r="X11" s="189">
        <v>32920.01</v>
      </c>
      <c r="Y11" s="189">
        <f>AA11-Z11</f>
        <v>29685.06</v>
      </c>
      <c r="Z11" s="189">
        <v>2344</v>
      </c>
      <c r="AA11" s="189">
        <v>32029.06</v>
      </c>
      <c r="AB11" s="189">
        <f>AD11-AC11</f>
        <v>28615.690000000002</v>
      </c>
      <c r="AC11" s="189">
        <v>2258.46</v>
      </c>
      <c r="AD11" s="189">
        <v>30874.15</v>
      </c>
      <c r="AE11" s="189">
        <f>AG11-AF11</f>
        <v>29526.42</v>
      </c>
      <c r="AF11" s="189">
        <v>2331.31</v>
      </c>
      <c r="AG11" s="189">
        <v>31857.73</v>
      </c>
      <c r="AH11" s="189">
        <v>29300.06</v>
      </c>
      <c r="AI11" s="189">
        <v>2729</v>
      </c>
      <c r="AJ11" s="189">
        <v>32029.06</v>
      </c>
      <c r="AK11" s="189">
        <f>AM11-AL11</f>
        <v>32088.62</v>
      </c>
      <c r="AL11" s="189">
        <v>2952.09</v>
      </c>
      <c r="AM11" s="189">
        <v>35040.71</v>
      </c>
      <c r="AN11" s="189">
        <f>AP11-AO11</f>
        <v>36785.85</v>
      </c>
      <c r="AO11" s="189">
        <v>3327.86</v>
      </c>
      <c r="AP11" s="189">
        <v>40113.71</v>
      </c>
      <c r="AQ11" s="84" t="s">
        <v>881</v>
      </c>
    </row>
    <row r="12" spans="1:43" s="186" customFormat="1" ht="30" customHeight="1">
      <c r="A12" s="109" t="s">
        <v>823</v>
      </c>
      <c r="B12" s="84" t="s">
        <v>824</v>
      </c>
      <c r="C12" s="84" t="s">
        <v>725</v>
      </c>
      <c r="D12" s="84" t="s">
        <v>825</v>
      </c>
      <c r="E12" s="85">
        <v>43626</v>
      </c>
      <c r="F12" s="84" t="s">
        <v>826</v>
      </c>
      <c r="G12" s="176">
        <v>6386.55</v>
      </c>
      <c r="H12" s="176">
        <v>972.67</v>
      </c>
      <c r="I12" s="175">
        <f>SUM(G12:H12)</f>
        <v>7359.22</v>
      </c>
      <c r="J12" s="176">
        <f t="shared" si="3"/>
        <v>6386.55</v>
      </c>
      <c r="K12" s="176">
        <v>972.67</v>
      </c>
      <c r="L12" s="176">
        <v>7359.22</v>
      </c>
      <c r="M12" s="176">
        <f>O12-N12</f>
        <v>6386.55</v>
      </c>
      <c r="N12" s="176">
        <v>972.67</v>
      </c>
      <c r="O12" s="176">
        <v>7359.22</v>
      </c>
      <c r="P12" s="178">
        <f>R12-Q12</f>
        <v>6374.8</v>
      </c>
      <c r="Q12" s="178">
        <v>831.62</v>
      </c>
      <c r="R12" s="178">
        <v>7206.42</v>
      </c>
      <c r="S12" s="176">
        <f>U12-T12</f>
        <v>6374.8</v>
      </c>
      <c r="T12" s="176">
        <v>831.62</v>
      </c>
      <c r="U12" s="176">
        <v>7206.42</v>
      </c>
      <c r="V12" s="176">
        <f>X12-W12</f>
        <v>6374.8</v>
      </c>
      <c r="W12" s="176">
        <v>831.62</v>
      </c>
      <c r="X12" s="176">
        <v>7206.42</v>
      </c>
      <c r="Y12" s="176">
        <f>AA12-Z12</f>
        <v>6374.8</v>
      </c>
      <c r="Z12" s="176">
        <v>831.61</v>
      </c>
      <c r="AA12" s="176">
        <v>7206.41</v>
      </c>
      <c r="AB12" s="176">
        <f>AD12-AC12</f>
        <v>6429.41</v>
      </c>
      <c r="AC12" s="176">
        <v>1486.91</v>
      </c>
      <c r="AD12" s="176">
        <v>7916.32</v>
      </c>
      <c r="AE12" s="176">
        <f aca="true" t="shared" si="5" ref="AE12:AJ12">AB12</f>
        <v>6429.41</v>
      </c>
      <c r="AF12" s="176">
        <f t="shared" si="5"/>
        <v>1486.91</v>
      </c>
      <c r="AG12" s="176">
        <f t="shared" si="5"/>
        <v>7916.32</v>
      </c>
      <c r="AH12" s="176">
        <f t="shared" si="5"/>
        <v>6429.41</v>
      </c>
      <c r="AI12" s="176">
        <f t="shared" si="5"/>
        <v>1486.91</v>
      </c>
      <c r="AJ12" s="176">
        <f t="shared" si="5"/>
        <v>7916.32</v>
      </c>
      <c r="AK12" s="176">
        <f aca="true" t="shared" si="6" ref="AK12:AP12">AH12</f>
        <v>6429.41</v>
      </c>
      <c r="AL12" s="176">
        <f t="shared" si="6"/>
        <v>1486.91</v>
      </c>
      <c r="AM12" s="176">
        <f t="shared" si="6"/>
        <v>7916.32</v>
      </c>
      <c r="AN12" s="176">
        <f t="shared" si="6"/>
        <v>6429.41</v>
      </c>
      <c r="AO12" s="176">
        <f t="shared" si="6"/>
        <v>1486.91</v>
      </c>
      <c r="AP12" s="176">
        <f t="shared" si="6"/>
        <v>7916.32</v>
      </c>
      <c r="AQ12" s="84" t="s">
        <v>881</v>
      </c>
    </row>
    <row r="13" spans="1:43" s="165" customFormat="1" ht="30" customHeight="1">
      <c r="A13" s="110" t="s">
        <v>791</v>
      </c>
      <c r="B13" s="84" t="s">
        <v>23</v>
      </c>
      <c r="C13" s="84" t="s">
        <v>4</v>
      </c>
      <c r="D13" s="84" t="s">
        <v>792</v>
      </c>
      <c r="E13" s="187">
        <v>43525</v>
      </c>
      <c r="F13" s="184" t="s">
        <v>793</v>
      </c>
      <c r="G13" s="189">
        <f>I13-H13</f>
        <v>21449.64</v>
      </c>
      <c r="H13" s="189">
        <v>1685.17</v>
      </c>
      <c r="I13" s="189">
        <v>23134.81</v>
      </c>
      <c r="J13" s="189">
        <f>L13-K13</f>
        <v>36365.43</v>
      </c>
      <c r="K13" s="189">
        <v>2878.43</v>
      </c>
      <c r="L13" s="189">
        <v>39243.86</v>
      </c>
      <c r="M13" s="189">
        <f>O13-N13</f>
        <v>9931.08</v>
      </c>
      <c r="N13" s="189">
        <v>763.69</v>
      </c>
      <c r="O13" s="189">
        <v>10694.77</v>
      </c>
      <c r="P13" s="189">
        <f>R13-Q13</f>
        <v>20762.44</v>
      </c>
      <c r="Q13" s="189">
        <v>1630.2</v>
      </c>
      <c r="R13" s="189">
        <v>22392.64</v>
      </c>
      <c r="S13" s="189">
        <f>U13-T13</f>
        <v>21554.11</v>
      </c>
      <c r="T13" s="189">
        <v>1693.53</v>
      </c>
      <c r="U13" s="189">
        <v>23247.64</v>
      </c>
      <c r="V13" s="189">
        <f>X13-W13</f>
        <v>21416.89</v>
      </c>
      <c r="W13" s="189">
        <v>1682.55</v>
      </c>
      <c r="X13" s="189">
        <v>23099.44</v>
      </c>
      <c r="Y13" s="189">
        <f>AA12-Z12</f>
        <v>6374.8</v>
      </c>
      <c r="Z13" s="189">
        <v>273.11</v>
      </c>
      <c r="AA13" s="189">
        <v>44307.47</v>
      </c>
      <c r="AB13" s="190"/>
      <c r="AC13" s="190"/>
      <c r="AD13" s="190"/>
      <c r="AE13" s="190"/>
      <c r="AF13" s="190"/>
      <c r="AG13" s="190"/>
      <c r="AH13" s="190"/>
      <c r="AI13" s="190"/>
      <c r="AJ13" s="190"/>
      <c r="AK13" s="190"/>
      <c r="AL13" s="190"/>
      <c r="AM13" s="190"/>
      <c r="AN13" s="190"/>
      <c r="AO13" s="190"/>
      <c r="AP13" s="190"/>
      <c r="AQ13" s="104" t="s">
        <v>883</v>
      </c>
    </row>
    <row r="14" spans="1:43" s="165" customFormat="1" ht="30" customHeight="1">
      <c r="A14" s="110" t="s">
        <v>96</v>
      </c>
      <c r="B14" s="184" t="s">
        <v>62</v>
      </c>
      <c r="C14" s="184" t="s">
        <v>35</v>
      </c>
      <c r="D14" s="184" t="s">
        <v>664</v>
      </c>
      <c r="E14" s="187">
        <v>42430</v>
      </c>
      <c r="F14" s="184" t="s">
        <v>729</v>
      </c>
      <c r="G14" s="189">
        <f>I14-H14</f>
        <v>19985.35</v>
      </c>
      <c r="H14" s="189">
        <v>6862.07</v>
      </c>
      <c r="I14" s="189">
        <v>26847.42</v>
      </c>
      <c r="J14" s="189">
        <f t="shared" si="3"/>
        <v>19985.35</v>
      </c>
      <c r="K14" s="189">
        <v>5511.75</v>
      </c>
      <c r="L14" s="189">
        <v>25497.1</v>
      </c>
      <c r="M14" s="189">
        <f>O14-N14</f>
        <v>20040.02</v>
      </c>
      <c r="N14" s="189">
        <v>8044.86</v>
      </c>
      <c r="O14" s="189">
        <v>28084.88</v>
      </c>
      <c r="P14" s="189">
        <f>R14-Q14</f>
        <v>20040.019999999997</v>
      </c>
      <c r="Q14" s="189">
        <v>6962.26</v>
      </c>
      <c r="R14" s="189">
        <v>27002.28</v>
      </c>
      <c r="S14" s="189">
        <f>U14-T14</f>
        <v>20137.969999999998</v>
      </c>
      <c r="T14" s="189">
        <v>6363.31</v>
      </c>
      <c r="U14" s="189">
        <v>26501.28</v>
      </c>
      <c r="V14" s="189">
        <f>X14-W14</f>
        <v>20157.550000000003</v>
      </c>
      <c r="W14" s="189">
        <v>7136.99</v>
      </c>
      <c r="X14" s="189">
        <v>27294.54</v>
      </c>
      <c r="Y14" s="189">
        <f>AA14-Z14</f>
        <v>20157.550000000003</v>
      </c>
      <c r="Z14" s="189">
        <v>6716.42</v>
      </c>
      <c r="AA14" s="189">
        <v>26873.97</v>
      </c>
      <c r="AB14" s="189">
        <f>AD14-AC14</f>
        <v>20157.550000000003</v>
      </c>
      <c r="AC14" s="189">
        <v>6705.74</v>
      </c>
      <c r="AD14" s="189">
        <v>26863.29</v>
      </c>
      <c r="AE14" s="189">
        <f>AG14-AF14</f>
        <v>20157.55</v>
      </c>
      <c r="AF14" s="189">
        <v>6738.97</v>
      </c>
      <c r="AG14" s="189">
        <v>26896.52</v>
      </c>
      <c r="AH14" s="189">
        <f>AJ14-AI14</f>
        <v>20157.55</v>
      </c>
      <c r="AI14" s="189">
        <v>6719.07</v>
      </c>
      <c r="AJ14" s="189">
        <v>26876.62</v>
      </c>
      <c r="AK14" s="189"/>
      <c r="AL14" s="189"/>
      <c r="AM14" s="189"/>
      <c r="AN14" s="189"/>
      <c r="AO14" s="189"/>
      <c r="AP14" s="189"/>
      <c r="AQ14" s="188" t="s">
        <v>850</v>
      </c>
    </row>
    <row r="15" spans="1:47" s="186" customFormat="1" ht="30" customHeight="1">
      <c r="A15" s="109" t="s">
        <v>665</v>
      </c>
      <c r="B15" s="84" t="s">
        <v>57</v>
      </c>
      <c r="C15" s="84" t="s">
        <v>35</v>
      </c>
      <c r="D15" s="84" t="s">
        <v>666</v>
      </c>
      <c r="E15" s="85">
        <v>42736</v>
      </c>
      <c r="F15" s="84" t="s">
        <v>730</v>
      </c>
      <c r="G15" s="174">
        <f>I15-H15</f>
        <v>32248.350000000002</v>
      </c>
      <c r="H15" s="176">
        <v>7165.3</v>
      </c>
      <c r="I15" s="174">
        <v>39413.65</v>
      </c>
      <c r="J15" s="175">
        <f t="shared" si="3"/>
        <v>29110.649999999998</v>
      </c>
      <c r="K15" s="175">
        <v>7174.02</v>
      </c>
      <c r="L15" s="176">
        <v>36284.67</v>
      </c>
      <c r="M15" s="178">
        <f>O15-N15</f>
        <v>29301.920000000002</v>
      </c>
      <c r="N15" s="176">
        <v>7232.2</v>
      </c>
      <c r="O15" s="176">
        <v>36534.12</v>
      </c>
      <c r="P15" s="176">
        <f>R15-Q15</f>
        <v>6550.75</v>
      </c>
      <c r="Q15" s="176">
        <v>1610.05</v>
      </c>
      <c r="R15" s="176">
        <v>8160.8</v>
      </c>
      <c r="S15" s="200"/>
      <c r="T15" s="179"/>
      <c r="U15" s="179"/>
      <c r="V15" s="194"/>
      <c r="W15" s="179"/>
      <c r="X15" s="201"/>
      <c r="Y15" s="179"/>
      <c r="Z15" s="179"/>
      <c r="AA15" s="201"/>
      <c r="AB15" s="179"/>
      <c r="AC15" s="179"/>
      <c r="AD15" s="179"/>
      <c r="AE15" s="179"/>
      <c r="AF15" s="179"/>
      <c r="AG15" s="202"/>
      <c r="AH15" s="179"/>
      <c r="AI15" s="179"/>
      <c r="AJ15" s="179"/>
      <c r="AK15" s="189">
        <f>AM15-AL15</f>
        <v>954.98</v>
      </c>
      <c r="AL15" s="189">
        <v>104.81</v>
      </c>
      <c r="AM15" s="189">
        <v>1059.79</v>
      </c>
      <c r="AN15" s="189">
        <f>AP15-AO15</f>
        <v>28829.629999999997</v>
      </c>
      <c r="AO15" s="189">
        <v>3157.49</v>
      </c>
      <c r="AP15" s="189">
        <v>31987.12</v>
      </c>
      <c r="AQ15" s="104" t="s">
        <v>881</v>
      </c>
      <c r="AR15" s="191"/>
      <c r="AS15" s="191"/>
      <c r="AT15" s="191"/>
      <c r="AU15" s="191"/>
    </row>
    <row r="16" spans="1:43" s="165" customFormat="1" ht="30" customHeight="1">
      <c r="A16" s="110" t="s">
        <v>851</v>
      </c>
      <c r="B16" s="84" t="s">
        <v>23</v>
      </c>
      <c r="C16" s="84" t="s">
        <v>4</v>
      </c>
      <c r="D16" s="84" t="s">
        <v>852</v>
      </c>
      <c r="E16" s="187">
        <v>43992</v>
      </c>
      <c r="F16" s="84" t="s">
        <v>853</v>
      </c>
      <c r="G16" s="190"/>
      <c r="H16" s="190"/>
      <c r="I16" s="190"/>
      <c r="J16" s="190"/>
      <c r="K16" s="190"/>
      <c r="L16" s="190"/>
      <c r="M16" s="190"/>
      <c r="N16" s="190"/>
      <c r="O16" s="190"/>
      <c r="P16" s="190"/>
      <c r="Q16" s="190"/>
      <c r="R16" s="190"/>
      <c r="S16" s="190"/>
      <c r="T16" s="190"/>
      <c r="U16" s="190"/>
      <c r="V16" s="189">
        <f>X16-W16</f>
        <v>8606.98</v>
      </c>
      <c r="W16" s="189">
        <v>668.03</v>
      </c>
      <c r="X16" s="189">
        <v>9275.01</v>
      </c>
      <c r="Y16" s="189">
        <f>AA16-Z16</f>
        <v>12910.6</v>
      </c>
      <c r="Z16" s="189">
        <v>1002.05</v>
      </c>
      <c r="AA16" s="189">
        <v>13912.65</v>
      </c>
      <c r="AB16" s="189">
        <f>AD16-AC16</f>
        <v>12910.6</v>
      </c>
      <c r="AC16" s="189">
        <v>1002.05</v>
      </c>
      <c r="AD16" s="189">
        <v>13912.65</v>
      </c>
      <c r="AE16" s="189">
        <f>AB16</f>
        <v>12910.6</v>
      </c>
      <c r="AF16" s="189">
        <f>AC16</f>
        <v>1002.05</v>
      </c>
      <c r="AG16" s="189">
        <v>13912.65</v>
      </c>
      <c r="AH16" s="189">
        <f>AE16</f>
        <v>12910.6</v>
      </c>
      <c r="AI16" s="189">
        <f>AF16</f>
        <v>1002.05</v>
      </c>
      <c r="AJ16" s="189">
        <v>13912.65</v>
      </c>
      <c r="AK16" s="189">
        <f>AH16</f>
        <v>12910.6</v>
      </c>
      <c r="AL16" s="189">
        <f>AI16</f>
        <v>1002.05</v>
      </c>
      <c r="AM16" s="189">
        <v>13912.65</v>
      </c>
      <c r="AN16" s="189">
        <f>AP16-AO16</f>
        <v>20217.199999999997</v>
      </c>
      <c r="AO16" s="189">
        <v>1586.58</v>
      </c>
      <c r="AP16" s="189">
        <v>21803.78</v>
      </c>
      <c r="AQ16" s="188" t="s">
        <v>881</v>
      </c>
    </row>
    <row r="17" spans="1:43" s="165" customFormat="1" ht="30" customHeight="1">
      <c r="A17" s="110" t="s">
        <v>731</v>
      </c>
      <c r="B17" s="84" t="s">
        <v>696</v>
      </c>
      <c r="C17" s="84" t="s">
        <v>732</v>
      </c>
      <c r="D17" s="84" t="s">
        <v>733</v>
      </c>
      <c r="E17" s="187">
        <v>43313</v>
      </c>
      <c r="F17" s="84" t="s">
        <v>734</v>
      </c>
      <c r="G17" s="189">
        <f>I17-H17</f>
        <v>15573.79</v>
      </c>
      <c r="H17" s="189">
        <v>2965.34</v>
      </c>
      <c r="I17" s="189">
        <v>18539.13</v>
      </c>
      <c r="J17" s="190"/>
      <c r="K17" s="190"/>
      <c r="L17" s="190"/>
      <c r="M17" s="190"/>
      <c r="N17" s="190"/>
      <c r="O17" s="190"/>
      <c r="P17" s="190"/>
      <c r="Q17" s="190"/>
      <c r="R17" s="190"/>
      <c r="S17" s="190"/>
      <c r="T17" s="190"/>
      <c r="U17" s="190"/>
      <c r="V17" s="190"/>
      <c r="W17" s="190"/>
      <c r="X17" s="190"/>
      <c r="Y17" s="190"/>
      <c r="Z17" s="190"/>
      <c r="AA17" s="190"/>
      <c r="AB17" s="190"/>
      <c r="AC17" s="190"/>
      <c r="AD17" s="190"/>
      <c r="AE17" s="190"/>
      <c r="AF17" s="190"/>
      <c r="AG17" s="190"/>
      <c r="AH17" s="190"/>
      <c r="AI17" s="190"/>
      <c r="AJ17" s="190"/>
      <c r="AK17" s="190"/>
      <c r="AL17" s="190"/>
      <c r="AM17" s="190"/>
      <c r="AN17" s="190"/>
      <c r="AO17" s="190"/>
      <c r="AP17" s="190"/>
      <c r="AQ17" s="104" t="s">
        <v>884</v>
      </c>
    </row>
    <row r="18" spans="1:43" s="165" customFormat="1" ht="30" customHeight="1">
      <c r="A18" s="110" t="s">
        <v>667</v>
      </c>
      <c r="B18" s="84" t="s">
        <v>668</v>
      </c>
      <c r="C18" s="84" t="s">
        <v>14</v>
      </c>
      <c r="D18" s="84" t="s">
        <v>669</v>
      </c>
      <c r="E18" s="187">
        <v>41814</v>
      </c>
      <c r="F18" s="84" t="s">
        <v>735</v>
      </c>
      <c r="G18" s="171">
        <f>I18-H18</f>
        <v>5240.139999999999</v>
      </c>
      <c r="H18" s="189">
        <v>1269.01</v>
      </c>
      <c r="I18" s="189">
        <v>6509.15</v>
      </c>
      <c r="J18" s="171">
        <f>L18-K18</f>
        <v>3914.04</v>
      </c>
      <c r="K18" s="189">
        <v>3408.75</v>
      </c>
      <c r="L18" s="189">
        <v>7322.79</v>
      </c>
      <c r="M18" s="171">
        <f>O18-N18</f>
        <v>3776.3599999999997</v>
      </c>
      <c r="N18" s="189">
        <v>1278.8</v>
      </c>
      <c r="O18" s="189">
        <v>5055.16</v>
      </c>
      <c r="P18" s="171">
        <f>R18-Q18</f>
        <v>3718.5099999999998</v>
      </c>
      <c r="Q18" s="189">
        <v>1336.65</v>
      </c>
      <c r="R18" s="189">
        <v>5055.16</v>
      </c>
      <c r="S18" s="171">
        <f>U18-T18</f>
        <v>3718.5099999999998</v>
      </c>
      <c r="T18" s="189">
        <v>1336.65</v>
      </c>
      <c r="U18" s="189">
        <v>5055.16</v>
      </c>
      <c r="V18" s="171">
        <f>X18-W18</f>
        <v>3718.5099999999998</v>
      </c>
      <c r="W18" s="189">
        <v>1336.65</v>
      </c>
      <c r="X18" s="189">
        <v>5055.16</v>
      </c>
      <c r="Y18" s="189">
        <f>AA18-Z18</f>
        <v>6246.1</v>
      </c>
      <c r="Z18" s="189">
        <v>1336.65</v>
      </c>
      <c r="AA18" s="189">
        <v>7582.75</v>
      </c>
      <c r="AB18" s="171">
        <f>AD18-AC18</f>
        <v>3718.5099999999998</v>
      </c>
      <c r="AC18" s="189">
        <v>1336.65</v>
      </c>
      <c r="AD18" s="189">
        <v>5055.16</v>
      </c>
      <c r="AE18" s="189">
        <f>AG18-AF18</f>
        <v>3600.99</v>
      </c>
      <c r="AF18" s="189">
        <v>1454.17</v>
      </c>
      <c r="AG18" s="189">
        <v>5055.16</v>
      </c>
      <c r="AH18" s="189">
        <f>AJ18-AI18</f>
        <v>3600.99</v>
      </c>
      <c r="AI18" s="189">
        <v>1454.17</v>
      </c>
      <c r="AJ18" s="189">
        <v>5055.16</v>
      </c>
      <c r="AK18" s="189">
        <f>AM18-AL18</f>
        <v>3600.99</v>
      </c>
      <c r="AL18" s="189">
        <v>1454.17</v>
      </c>
      <c r="AM18" s="189">
        <v>5055.16</v>
      </c>
      <c r="AN18" s="189">
        <f>AP18-AO18</f>
        <v>5351.709999999999</v>
      </c>
      <c r="AO18" s="189">
        <v>4412.01</v>
      </c>
      <c r="AP18" s="189">
        <v>9763.72</v>
      </c>
      <c r="AQ18" s="188" t="s">
        <v>881</v>
      </c>
    </row>
    <row r="19" spans="1:43" s="165" customFormat="1" ht="30" customHeight="1">
      <c r="A19" s="110" t="s">
        <v>827</v>
      </c>
      <c r="B19" s="84" t="s">
        <v>329</v>
      </c>
      <c r="C19" s="84" t="s">
        <v>828</v>
      </c>
      <c r="D19" s="84" t="s">
        <v>829</v>
      </c>
      <c r="E19" s="187">
        <v>43577</v>
      </c>
      <c r="F19" s="84" t="s">
        <v>830</v>
      </c>
      <c r="G19" s="189">
        <v>6517.36</v>
      </c>
      <c r="H19" s="189">
        <v>2457.04</v>
      </c>
      <c r="I19" s="189">
        <f>G19+H19</f>
        <v>8974.4</v>
      </c>
      <c r="J19" s="189">
        <f>8501.09+11334.79</f>
        <v>19835.88</v>
      </c>
      <c r="K19" s="189">
        <f>3204.91+4273.22</f>
        <v>7478.13</v>
      </c>
      <c r="L19" s="189">
        <f>(J19+K19)</f>
        <v>27314.010000000002</v>
      </c>
      <c r="M19" s="189">
        <v>1983.73</v>
      </c>
      <c r="N19" s="189">
        <v>747.87</v>
      </c>
      <c r="O19" s="189">
        <f>M19+N19</f>
        <v>2731.6</v>
      </c>
      <c r="P19" s="189">
        <v>8501.09</v>
      </c>
      <c r="Q19" s="189">
        <v>3204.91</v>
      </c>
      <c r="R19" s="189">
        <f>P19+Q19</f>
        <v>11706</v>
      </c>
      <c r="S19" s="189">
        <v>8501.09</v>
      </c>
      <c r="T19" s="189">
        <v>3204.91</v>
      </c>
      <c r="U19" s="189">
        <v>11706</v>
      </c>
      <c r="V19" s="189">
        <v>8501.09</v>
      </c>
      <c r="W19" s="189">
        <v>3204.91</v>
      </c>
      <c r="X19" s="189">
        <v>11706</v>
      </c>
      <c r="Y19" s="189">
        <v>8501.09</v>
      </c>
      <c r="Z19" s="189">
        <v>3204.91</v>
      </c>
      <c r="AA19" s="189">
        <v>11706</v>
      </c>
      <c r="AB19" s="189">
        <v>8501.09</v>
      </c>
      <c r="AC19" s="189">
        <v>3204.91</v>
      </c>
      <c r="AD19" s="189">
        <v>11706</v>
      </c>
      <c r="AE19" s="189">
        <v>8501.09</v>
      </c>
      <c r="AF19" s="189">
        <v>3204.91</v>
      </c>
      <c r="AG19" s="189">
        <v>11706</v>
      </c>
      <c r="AH19" s="189">
        <v>8501.09</v>
      </c>
      <c r="AI19" s="189">
        <v>3204.91</v>
      </c>
      <c r="AJ19" s="189">
        <v>11706</v>
      </c>
      <c r="AK19" s="189">
        <v>8501.09</v>
      </c>
      <c r="AL19" s="189">
        <v>3204.91</v>
      </c>
      <c r="AM19" s="189">
        <v>11706</v>
      </c>
      <c r="AN19" s="189">
        <f>AP19-AO19</f>
        <v>6144.78</v>
      </c>
      <c r="AO19" s="189">
        <v>4250.54</v>
      </c>
      <c r="AP19" s="189">
        <v>10395.32</v>
      </c>
      <c r="AQ19" s="188" t="s">
        <v>881</v>
      </c>
    </row>
    <row r="20" spans="1:43" s="165" customFormat="1" ht="30" customHeight="1">
      <c r="A20" s="110" t="s">
        <v>854</v>
      </c>
      <c r="B20" s="184" t="s">
        <v>824</v>
      </c>
      <c r="C20" s="184" t="s">
        <v>725</v>
      </c>
      <c r="D20" s="184" t="s">
        <v>855</v>
      </c>
      <c r="E20" s="187">
        <v>43656</v>
      </c>
      <c r="F20" s="184" t="s">
        <v>856</v>
      </c>
      <c r="G20" s="189">
        <v>8354.23</v>
      </c>
      <c r="H20" s="189">
        <v>2097.84</v>
      </c>
      <c r="I20" s="189">
        <v>10452.07</v>
      </c>
      <c r="J20" s="189">
        <v>8354.23</v>
      </c>
      <c r="K20" s="189">
        <v>2097.84</v>
      </c>
      <c r="L20" s="189">
        <v>10452.07</v>
      </c>
      <c r="M20" s="189">
        <v>8354.23</v>
      </c>
      <c r="N20" s="189">
        <v>2097.84</v>
      </c>
      <c r="O20" s="189">
        <v>10452.07</v>
      </c>
      <c r="P20" s="189">
        <v>8354.23</v>
      </c>
      <c r="Q20" s="189">
        <v>1968.05</v>
      </c>
      <c r="R20" s="189">
        <v>10322.28</v>
      </c>
      <c r="S20" s="189">
        <v>8354.23</v>
      </c>
      <c r="T20" s="189">
        <v>1968.05</v>
      </c>
      <c r="U20" s="189">
        <v>10322.28</v>
      </c>
      <c r="V20" s="189">
        <v>8354.23</v>
      </c>
      <c r="W20" s="189">
        <v>1968.05</v>
      </c>
      <c r="X20" s="189">
        <v>10322.28</v>
      </c>
      <c r="Y20" s="189">
        <v>8354.23</v>
      </c>
      <c r="Z20" s="189">
        <v>1968.05</v>
      </c>
      <c r="AA20" s="189">
        <v>10322.28</v>
      </c>
      <c r="AB20" s="189">
        <v>8354.23</v>
      </c>
      <c r="AC20" s="189">
        <v>1968.05</v>
      </c>
      <c r="AD20" s="189">
        <v>10322.28</v>
      </c>
      <c r="AE20" s="189">
        <v>8354.23</v>
      </c>
      <c r="AF20" s="189">
        <v>1968.05</v>
      </c>
      <c r="AG20" s="189">
        <v>10322.28</v>
      </c>
      <c r="AH20" s="189">
        <v>8354.23</v>
      </c>
      <c r="AI20" s="189">
        <v>1968.05</v>
      </c>
      <c r="AJ20" s="189">
        <v>10322.28</v>
      </c>
      <c r="AK20" s="189">
        <v>8354.23</v>
      </c>
      <c r="AL20" s="189">
        <v>1968.05</v>
      </c>
      <c r="AM20" s="189">
        <v>10322.28</v>
      </c>
      <c r="AN20" s="189">
        <v>8354.17</v>
      </c>
      <c r="AO20" s="189">
        <v>1968.03</v>
      </c>
      <c r="AP20" s="189">
        <f>SUM(AN20:AO20)</f>
        <v>10322.2</v>
      </c>
      <c r="AQ20" s="188" t="s">
        <v>881</v>
      </c>
    </row>
    <row r="21" spans="1:43" s="165" customFormat="1" ht="30" customHeight="1">
      <c r="A21" s="110" t="s">
        <v>876</v>
      </c>
      <c r="B21" s="184" t="s">
        <v>696</v>
      </c>
      <c r="C21" s="184" t="s">
        <v>877</v>
      </c>
      <c r="D21" s="184" t="s">
        <v>878</v>
      </c>
      <c r="E21" s="187">
        <v>44105</v>
      </c>
      <c r="F21" s="184" t="s">
        <v>879</v>
      </c>
      <c r="G21" s="190"/>
      <c r="H21" s="190"/>
      <c r="I21" s="190"/>
      <c r="J21" s="190"/>
      <c r="K21" s="190"/>
      <c r="L21" s="190"/>
      <c r="M21" s="190"/>
      <c r="N21" s="190"/>
      <c r="O21" s="190"/>
      <c r="P21" s="190"/>
      <c r="Q21" s="190"/>
      <c r="R21" s="190"/>
      <c r="S21" s="190"/>
      <c r="T21" s="190"/>
      <c r="U21" s="190"/>
      <c r="V21" s="190"/>
      <c r="W21" s="190"/>
      <c r="X21" s="190"/>
      <c r="Y21" s="190"/>
      <c r="Z21" s="190"/>
      <c r="AA21" s="190"/>
      <c r="AB21" s="190"/>
      <c r="AC21" s="190"/>
      <c r="AD21" s="190"/>
      <c r="AE21" s="190"/>
      <c r="AF21" s="190"/>
      <c r="AG21" s="190"/>
      <c r="AH21" s="189">
        <v>9540.78</v>
      </c>
      <c r="AI21" s="189">
        <v>7028.02</v>
      </c>
      <c r="AJ21" s="189">
        <v>16568.79</v>
      </c>
      <c r="AK21" s="189" t="s">
        <v>881</v>
      </c>
      <c r="AL21" s="189" t="s">
        <v>881</v>
      </c>
      <c r="AM21" s="189" t="s">
        <v>881</v>
      </c>
      <c r="AN21" s="190"/>
      <c r="AO21" s="190"/>
      <c r="AP21" s="190"/>
      <c r="AQ21" s="104" t="s">
        <v>890</v>
      </c>
    </row>
    <row r="22" spans="1:43" s="165" customFormat="1" ht="30" customHeight="1">
      <c r="A22" s="110" t="s">
        <v>857</v>
      </c>
      <c r="B22" s="84" t="s">
        <v>838</v>
      </c>
      <c r="C22" s="84" t="s">
        <v>732</v>
      </c>
      <c r="D22" s="84" t="s">
        <v>858</v>
      </c>
      <c r="E22" s="187">
        <v>43909</v>
      </c>
      <c r="F22" s="84" t="s">
        <v>859</v>
      </c>
      <c r="G22" s="190"/>
      <c r="H22" s="190"/>
      <c r="I22" s="190"/>
      <c r="J22" s="190"/>
      <c r="K22" s="190"/>
      <c r="L22" s="190"/>
      <c r="M22" s="189">
        <f>O22-N22</f>
        <v>18335.559999999998</v>
      </c>
      <c r="N22" s="189">
        <v>4586.81</v>
      </c>
      <c r="O22" s="189">
        <v>22922.37</v>
      </c>
      <c r="P22" s="189">
        <f>R22-Q22</f>
        <v>43910.69</v>
      </c>
      <c r="Q22" s="189">
        <v>13038.3</v>
      </c>
      <c r="R22" s="189">
        <v>56948.99</v>
      </c>
      <c r="S22" s="189">
        <f>U22-T22</f>
        <v>43910.69</v>
      </c>
      <c r="T22" s="189">
        <v>13038.3</v>
      </c>
      <c r="U22" s="189">
        <v>56948.99</v>
      </c>
      <c r="V22" s="189">
        <f>X22-W22</f>
        <v>43910.69</v>
      </c>
      <c r="W22" s="189">
        <v>13038.3</v>
      </c>
      <c r="X22" s="189">
        <v>56948.99</v>
      </c>
      <c r="Y22" s="189">
        <f>AA22-Z22</f>
        <v>43910.69</v>
      </c>
      <c r="Z22" s="189">
        <v>13038.3</v>
      </c>
      <c r="AA22" s="189">
        <v>56948.99</v>
      </c>
      <c r="AB22" s="189">
        <f>AD22-AC22</f>
        <v>43910.69</v>
      </c>
      <c r="AC22" s="189">
        <v>13038.3</v>
      </c>
      <c r="AD22" s="189">
        <v>56948.99</v>
      </c>
      <c r="AE22" s="189">
        <f aca="true" t="shared" si="7" ref="AE22:AG23">AB22</f>
        <v>43910.69</v>
      </c>
      <c r="AF22" s="189">
        <f t="shared" si="7"/>
        <v>13038.3</v>
      </c>
      <c r="AG22" s="189">
        <f t="shared" si="7"/>
        <v>56948.99</v>
      </c>
      <c r="AH22" s="189">
        <f aca="true" t="shared" si="8" ref="AH22:AJ23">AE22</f>
        <v>43910.69</v>
      </c>
      <c r="AI22" s="189">
        <f t="shared" si="8"/>
        <v>13038.3</v>
      </c>
      <c r="AJ22" s="189">
        <f t="shared" si="8"/>
        <v>56948.99</v>
      </c>
      <c r="AK22" s="189">
        <f aca="true" t="shared" si="9" ref="AK22:AM23">AH22</f>
        <v>43910.69</v>
      </c>
      <c r="AL22" s="189">
        <f t="shared" si="9"/>
        <v>13038.3</v>
      </c>
      <c r="AM22" s="189">
        <f t="shared" si="9"/>
        <v>56948.99</v>
      </c>
      <c r="AN22" s="189">
        <f>AP22-AO22</f>
        <v>50182.009999999995</v>
      </c>
      <c r="AO22" s="189">
        <v>15175.62</v>
      </c>
      <c r="AP22" s="189">
        <v>65357.63</v>
      </c>
      <c r="AQ22" s="184" t="s">
        <v>881</v>
      </c>
    </row>
    <row r="23" spans="1:43" s="165" customFormat="1" ht="30" customHeight="1">
      <c r="A23" s="110" t="s">
        <v>860</v>
      </c>
      <c r="B23" s="84" t="s">
        <v>838</v>
      </c>
      <c r="C23" s="84" t="s">
        <v>732</v>
      </c>
      <c r="D23" s="84" t="s">
        <v>861</v>
      </c>
      <c r="E23" s="187">
        <v>43978</v>
      </c>
      <c r="F23" s="84" t="s">
        <v>862</v>
      </c>
      <c r="G23" s="190"/>
      <c r="H23" s="190"/>
      <c r="I23" s="190"/>
      <c r="J23" s="190"/>
      <c r="K23" s="190"/>
      <c r="L23" s="190"/>
      <c r="M23" s="190"/>
      <c r="N23" s="190"/>
      <c r="O23" s="190"/>
      <c r="P23" s="190"/>
      <c r="Q23" s="190"/>
      <c r="R23" s="190"/>
      <c r="S23" s="190"/>
      <c r="T23" s="190"/>
      <c r="U23" s="190"/>
      <c r="V23" s="189">
        <f>X23-W23</f>
        <v>18418.55</v>
      </c>
      <c r="W23" s="189">
        <v>4970.25</v>
      </c>
      <c r="X23" s="189">
        <v>23388.8</v>
      </c>
      <c r="Y23" s="189">
        <f>AA23-Z23</f>
        <v>21249.54</v>
      </c>
      <c r="Z23" s="189">
        <v>4970.15</v>
      </c>
      <c r="AA23" s="189">
        <v>26219.69</v>
      </c>
      <c r="AB23" s="189">
        <f>AD23-AC23</f>
        <v>21249.54</v>
      </c>
      <c r="AC23" s="189">
        <v>4970.15</v>
      </c>
      <c r="AD23" s="189">
        <v>26219.69</v>
      </c>
      <c r="AE23" s="189">
        <f t="shared" si="7"/>
        <v>21249.54</v>
      </c>
      <c r="AF23" s="189">
        <f t="shared" si="7"/>
        <v>4970.15</v>
      </c>
      <c r="AG23" s="189">
        <f t="shared" si="7"/>
        <v>26219.69</v>
      </c>
      <c r="AH23" s="189">
        <f t="shared" si="8"/>
        <v>21249.54</v>
      </c>
      <c r="AI23" s="189">
        <f t="shared" si="8"/>
        <v>4970.15</v>
      </c>
      <c r="AJ23" s="189">
        <f t="shared" si="8"/>
        <v>26219.69</v>
      </c>
      <c r="AK23" s="189">
        <f t="shared" si="9"/>
        <v>21249.54</v>
      </c>
      <c r="AL23" s="189">
        <f t="shared" si="9"/>
        <v>4970.15</v>
      </c>
      <c r="AM23" s="189">
        <f t="shared" si="9"/>
        <v>26219.69</v>
      </c>
      <c r="AN23" s="189">
        <f>AK23</f>
        <v>21249.54</v>
      </c>
      <c r="AO23" s="189">
        <f>AL23</f>
        <v>4970.15</v>
      </c>
      <c r="AP23" s="189">
        <f>AM23</f>
        <v>26219.69</v>
      </c>
      <c r="AQ23" s="184" t="s">
        <v>881</v>
      </c>
    </row>
    <row r="24" spans="1:43" s="165" customFormat="1" ht="30" customHeight="1">
      <c r="A24" s="110" t="s">
        <v>314</v>
      </c>
      <c r="B24" s="84" t="s">
        <v>315</v>
      </c>
      <c r="C24" s="84" t="s">
        <v>4</v>
      </c>
      <c r="D24" s="84" t="s">
        <v>675</v>
      </c>
      <c r="E24" s="187">
        <v>41641</v>
      </c>
      <c r="F24" s="84" t="s">
        <v>739</v>
      </c>
      <c r="G24" s="189"/>
      <c r="H24" s="189"/>
      <c r="I24" s="189"/>
      <c r="J24" s="189"/>
      <c r="K24" s="189"/>
      <c r="L24" s="189"/>
      <c r="M24" s="189"/>
      <c r="N24" s="189"/>
      <c r="O24" s="189"/>
      <c r="P24" s="189"/>
      <c r="Q24" s="189"/>
      <c r="R24" s="189"/>
      <c r="S24" s="189"/>
      <c r="T24" s="189"/>
      <c r="U24" s="189"/>
      <c r="V24" s="189"/>
      <c r="W24" s="189"/>
      <c r="X24" s="189"/>
      <c r="Y24" s="189"/>
      <c r="Z24" s="189"/>
      <c r="AA24" s="189"/>
      <c r="AB24" s="189"/>
      <c r="AC24" s="189"/>
      <c r="AD24" s="189"/>
      <c r="AE24" s="189"/>
      <c r="AF24" s="189"/>
      <c r="AG24" s="189"/>
      <c r="AH24" s="189"/>
      <c r="AI24" s="189"/>
      <c r="AJ24" s="189"/>
      <c r="AK24" s="189"/>
      <c r="AL24" s="189"/>
      <c r="AM24" s="189"/>
      <c r="AN24" s="189"/>
      <c r="AO24" s="189"/>
      <c r="AP24" s="189"/>
      <c r="AQ24" s="184" t="s">
        <v>850</v>
      </c>
    </row>
    <row r="25" spans="1:43" s="165" customFormat="1" ht="30" customHeight="1">
      <c r="A25" s="110" t="s">
        <v>891</v>
      </c>
      <c r="B25" s="84" t="s">
        <v>894</v>
      </c>
      <c r="C25" s="84" t="s">
        <v>845</v>
      </c>
      <c r="D25" s="84" t="s">
        <v>892</v>
      </c>
      <c r="E25" s="193">
        <v>44067</v>
      </c>
      <c r="F25" s="84" t="s">
        <v>893</v>
      </c>
      <c r="G25" s="190"/>
      <c r="H25" s="190"/>
      <c r="I25" s="190"/>
      <c r="J25" s="190"/>
      <c r="K25" s="190"/>
      <c r="L25" s="190"/>
      <c r="M25" s="190"/>
      <c r="N25" s="190"/>
      <c r="O25" s="190"/>
      <c r="P25" s="190"/>
      <c r="Q25" s="190"/>
      <c r="R25" s="190"/>
      <c r="S25" s="190"/>
      <c r="T25" s="190"/>
      <c r="U25" s="190"/>
      <c r="V25" s="190"/>
      <c r="W25" s="190"/>
      <c r="X25" s="190"/>
      <c r="Y25" s="190"/>
      <c r="Z25" s="190"/>
      <c r="AA25" s="190"/>
      <c r="AB25" s="189"/>
      <c r="AC25" s="189"/>
      <c r="AD25" s="189"/>
      <c r="AE25" s="189">
        <f>AG25-AF25</f>
        <v>47168.17</v>
      </c>
      <c r="AF25" s="189">
        <v>10764.91</v>
      </c>
      <c r="AG25" s="189">
        <v>57933.08</v>
      </c>
      <c r="AH25" s="189">
        <f>AJ25-AI25</f>
        <v>33654.990000000005</v>
      </c>
      <c r="AI25" s="199">
        <v>10564.73</v>
      </c>
      <c r="AJ25" s="189">
        <v>44219.72</v>
      </c>
      <c r="AK25" s="189">
        <f>AM25-AL25</f>
        <v>33886</v>
      </c>
      <c r="AL25" s="189">
        <v>10664.83</v>
      </c>
      <c r="AM25" s="189">
        <v>44550.83</v>
      </c>
      <c r="AN25" s="189">
        <f>AP25-AO25</f>
        <v>33886</v>
      </c>
      <c r="AO25" s="189">
        <v>10664.83</v>
      </c>
      <c r="AP25" s="189">
        <v>44550.83</v>
      </c>
      <c r="AQ25" s="188" t="s">
        <v>850</v>
      </c>
    </row>
    <row r="26" spans="1:43" s="165" customFormat="1" ht="30" customHeight="1">
      <c r="A26" s="110" t="s">
        <v>895</v>
      </c>
      <c r="B26" s="84" t="s">
        <v>896</v>
      </c>
      <c r="C26" s="84" t="s">
        <v>877</v>
      </c>
      <c r="D26" s="84" t="s">
        <v>897</v>
      </c>
      <c r="E26" s="193">
        <v>43900</v>
      </c>
      <c r="F26" s="84" t="s">
        <v>898</v>
      </c>
      <c r="G26" s="190"/>
      <c r="H26" s="190"/>
      <c r="I26" s="190"/>
      <c r="J26" s="190"/>
      <c r="K26" s="190"/>
      <c r="L26" s="190"/>
      <c r="M26" s="189">
        <f>O26-N26</f>
        <v>10714.58</v>
      </c>
      <c r="N26" s="189">
        <v>2574.19</v>
      </c>
      <c r="O26" s="189">
        <v>13288.77</v>
      </c>
      <c r="P26" s="189">
        <f>R26-Q26</f>
        <v>17480.75</v>
      </c>
      <c r="Q26" s="189">
        <v>4188.96</v>
      </c>
      <c r="R26" s="189">
        <v>21669.71</v>
      </c>
      <c r="S26" s="189">
        <f>U26-T26</f>
        <v>17480.75</v>
      </c>
      <c r="T26" s="189">
        <v>4188.96</v>
      </c>
      <c r="U26" s="189">
        <v>21669.71</v>
      </c>
      <c r="V26" s="189">
        <f>X26-W26</f>
        <v>17480.75</v>
      </c>
      <c r="W26" s="189">
        <v>4188.96</v>
      </c>
      <c r="X26" s="189">
        <v>21669.71</v>
      </c>
      <c r="Y26" s="189">
        <f>AA26-Z26</f>
        <v>17480.75</v>
      </c>
      <c r="Z26" s="189">
        <v>4188.96</v>
      </c>
      <c r="AA26" s="189">
        <v>21669.71</v>
      </c>
      <c r="AB26" s="189">
        <f>AD26-AC26</f>
        <v>17480.75</v>
      </c>
      <c r="AC26" s="189">
        <v>4188.96</v>
      </c>
      <c r="AD26" s="189">
        <v>21669.71</v>
      </c>
      <c r="AE26" s="189">
        <f>AG26-AF26</f>
        <v>17480.75</v>
      </c>
      <c r="AF26" s="189">
        <v>4188.96</v>
      </c>
      <c r="AG26" s="189">
        <v>21669.71</v>
      </c>
      <c r="AH26" s="189">
        <f>AJ26-AI26</f>
        <v>17480.75</v>
      </c>
      <c r="AI26" s="189">
        <v>4188.96</v>
      </c>
      <c r="AJ26" s="189">
        <v>21669.71</v>
      </c>
      <c r="AK26" s="189">
        <f>AM26-AL26</f>
        <v>17480.75</v>
      </c>
      <c r="AL26" s="189">
        <v>4188.96</v>
      </c>
      <c r="AM26" s="189">
        <v>21669.71</v>
      </c>
      <c r="AN26" s="189">
        <f>AP26-AO26</f>
        <v>17480.75</v>
      </c>
      <c r="AO26" s="189">
        <v>4188.96</v>
      </c>
      <c r="AP26" s="189">
        <v>21669.71</v>
      </c>
      <c r="AQ26" s="184" t="s">
        <v>881</v>
      </c>
    </row>
    <row r="27" spans="1:43" s="165" customFormat="1" ht="30" customHeight="1">
      <c r="A27" s="110" t="s">
        <v>863</v>
      </c>
      <c r="B27" s="84" t="s">
        <v>656</v>
      </c>
      <c r="C27" s="84" t="s">
        <v>4</v>
      </c>
      <c r="D27" s="84" t="s">
        <v>864</v>
      </c>
      <c r="E27" s="187">
        <v>43840</v>
      </c>
      <c r="F27" s="84" t="s">
        <v>865</v>
      </c>
      <c r="G27" s="189">
        <v>8103.65</v>
      </c>
      <c r="H27" s="189">
        <v>1148.7</v>
      </c>
      <c r="I27" s="189">
        <f>G27+H27</f>
        <v>9252.35</v>
      </c>
      <c r="J27" s="189">
        <v>11146.41</v>
      </c>
      <c r="K27" s="189">
        <v>1641</v>
      </c>
      <c r="L27" s="189">
        <f>J27+K27</f>
        <v>12787.41</v>
      </c>
      <c r="M27" s="189">
        <v>11146.41</v>
      </c>
      <c r="N27" s="189">
        <v>1641</v>
      </c>
      <c r="O27" s="189">
        <f>M27+N27</f>
        <v>12787.41</v>
      </c>
      <c r="P27" s="189">
        <v>11146.41</v>
      </c>
      <c r="Q27" s="189">
        <v>1641</v>
      </c>
      <c r="R27" s="189">
        <f>P27+Q27</f>
        <v>12787.41</v>
      </c>
      <c r="S27" s="189">
        <f>P27</f>
        <v>11146.41</v>
      </c>
      <c r="T27" s="189">
        <f>Q27</f>
        <v>1641</v>
      </c>
      <c r="U27" s="189">
        <f>S27+T27</f>
        <v>12787.41</v>
      </c>
      <c r="V27" s="189">
        <v>15954.5</v>
      </c>
      <c r="W27" s="189">
        <v>1641</v>
      </c>
      <c r="X27" s="189">
        <f>V27+W27</f>
        <v>17595.5</v>
      </c>
      <c r="Y27" s="189">
        <f>S27</f>
        <v>11146.41</v>
      </c>
      <c r="Z27" s="189">
        <f>T27</f>
        <v>1641</v>
      </c>
      <c r="AA27" s="189">
        <f>Y27+Z27</f>
        <v>12787.41</v>
      </c>
      <c r="AB27" s="189">
        <f>Y27</f>
        <v>11146.41</v>
      </c>
      <c r="AC27" s="189">
        <f>Z27</f>
        <v>1641</v>
      </c>
      <c r="AD27" s="189">
        <f>AB27+AC27</f>
        <v>12787.41</v>
      </c>
      <c r="AE27" s="189">
        <f aca="true" t="shared" si="10" ref="AE27:AJ27">AB27</f>
        <v>11146.41</v>
      </c>
      <c r="AF27" s="189">
        <f t="shared" si="10"/>
        <v>1641</v>
      </c>
      <c r="AG27" s="189">
        <f t="shared" si="10"/>
        <v>12787.41</v>
      </c>
      <c r="AH27" s="189">
        <f t="shared" si="10"/>
        <v>11146.41</v>
      </c>
      <c r="AI27" s="189">
        <f t="shared" si="10"/>
        <v>1641</v>
      </c>
      <c r="AJ27" s="189">
        <f t="shared" si="10"/>
        <v>12787.41</v>
      </c>
      <c r="AK27" s="189">
        <f aca="true" t="shared" si="11" ref="AK27:AP27">AH27</f>
        <v>11146.41</v>
      </c>
      <c r="AL27" s="189">
        <f t="shared" si="11"/>
        <v>1641</v>
      </c>
      <c r="AM27" s="189">
        <f t="shared" si="11"/>
        <v>12787.41</v>
      </c>
      <c r="AN27" s="189">
        <f t="shared" si="11"/>
        <v>11146.41</v>
      </c>
      <c r="AO27" s="189">
        <f t="shared" si="11"/>
        <v>1641</v>
      </c>
      <c r="AP27" s="189">
        <f t="shared" si="11"/>
        <v>12787.41</v>
      </c>
      <c r="AQ27" s="184" t="s">
        <v>881</v>
      </c>
    </row>
    <row r="28" spans="1:43" s="186" customFormat="1" ht="30" customHeight="1">
      <c r="A28" s="109" t="s">
        <v>794</v>
      </c>
      <c r="B28" s="184" t="s">
        <v>824</v>
      </c>
      <c r="C28" s="84" t="s">
        <v>4</v>
      </c>
      <c r="D28" s="84" t="s">
        <v>796</v>
      </c>
      <c r="E28" s="85">
        <v>43525</v>
      </c>
      <c r="F28" s="87" t="s">
        <v>797</v>
      </c>
      <c r="G28" s="174">
        <f>I28-H28</f>
        <v>7628.59</v>
      </c>
      <c r="H28" s="176">
        <v>212.83</v>
      </c>
      <c r="I28" s="174">
        <v>7841.42</v>
      </c>
      <c r="J28" s="175"/>
      <c r="K28" s="175"/>
      <c r="L28" s="175"/>
      <c r="M28" s="175"/>
      <c r="N28" s="175"/>
      <c r="O28" s="175"/>
      <c r="P28" s="175"/>
      <c r="Q28" s="175"/>
      <c r="R28" s="175"/>
      <c r="S28" s="175"/>
      <c r="T28" s="175"/>
      <c r="U28" s="175"/>
      <c r="V28" s="175"/>
      <c r="W28" s="178"/>
      <c r="X28" s="175"/>
      <c r="Y28" s="175"/>
      <c r="Z28" s="175"/>
      <c r="AA28" s="175"/>
      <c r="AB28" s="175"/>
      <c r="AC28" s="175"/>
      <c r="AD28" s="175"/>
      <c r="AE28" s="175">
        <v>7628.57</v>
      </c>
      <c r="AF28" s="175">
        <v>2203.9</v>
      </c>
      <c r="AG28" s="175">
        <v>9832.47</v>
      </c>
      <c r="AH28" s="175">
        <v>7628.57</v>
      </c>
      <c r="AI28" s="175">
        <v>2203.9</v>
      </c>
      <c r="AJ28" s="175">
        <v>9832.47</v>
      </c>
      <c r="AK28" s="175">
        <v>7628.57</v>
      </c>
      <c r="AL28" s="175">
        <v>2203.9</v>
      </c>
      <c r="AM28" s="175">
        <v>9832.47</v>
      </c>
      <c r="AN28" s="175">
        <v>7628.57</v>
      </c>
      <c r="AO28" s="175">
        <v>2203.9</v>
      </c>
      <c r="AP28" s="175">
        <v>9832.47</v>
      </c>
      <c r="AQ28" s="184" t="s">
        <v>850</v>
      </c>
    </row>
    <row r="29" spans="1:43" s="165" customFormat="1" ht="30" customHeight="1">
      <c r="A29" s="110" t="s">
        <v>798</v>
      </c>
      <c r="B29" s="84" t="s">
        <v>315</v>
      </c>
      <c r="C29" s="84" t="s">
        <v>641</v>
      </c>
      <c r="D29" s="84" t="s">
        <v>799</v>
      </c>
      <c r="E29" s="187">
        <v>43526</v>
      </c>
      <c r="F29" s="84" t="s">
        <v>800</v>
      </c>
      <c r="G29" s="189"/>
      <c r="H29" s="189"/>
      <c r="I29" s="189"/>
      <c r="J29" s="189"/>
      <c r="K29" s="189"/>
      <c r="L29" s="189"/>
      <c r="M29" s="189"/>
      <c r="N29" s="189"/>
      <c r="O29" s="189"/>
      <c r="P29" s="189"/>
      <c r="Q29" s="189"/>
      <c r="R29" s="189"/>
      <c r="S29" s="189"/>
      <c r="T29" s="189"/>
      <c r="U29" s="189"/>
      <c r="V29" s="189"/>
      <c r="W29" s="189"/>
      <c r="X29" s="189"/>
      <c r="Y29" s="189"/>
      <c r="Z29" s="189"/>
      <c r="AA29" s="189"/>
      <c r="AB29" s="189"/>
      <c r="AC29" s="189"/>
      <c r="AD29" s="189"/>
      <c r="AE29" s="189"/>
      <c r="AF29" s="189"/>
      <c r="AG29" s="189"/>
      <c r="AH29" s="189"/>
      <c r="AI29" s="189"/>
      <c r="AJ29" s="189"/>
      <c r="AK29" s="189"/>
      <c r="AL29" s="189"/>
      <c r="AM29" s="189"/>
      <c r="AN29" s="189"/>
      <c r="AO29" s="189"/>
      <c r="AP29" s="189"/>
      <c r="AQ29" s="184" t="s">
        <v>850</v>
      </c>
    </row>
    <row r="30" spans="1:43" s="165" customFormat="1" ht="30" customHeight="1">
      <c r="A30" s="110" t="s">
        <v>866</v>
      </c>
      <c r="B30" s="84" t="s">
        <v>23</v>
      </c>
      <c r="C30" s="84" t="s">
        <v>4</v>
      </c>
      <c r="D30" s="84" t="s">
        <v>741</v>
      </c>
      <c r="E30" s="187">
        <v>43101</v>
      </c>
      <c r="F30" s="84" t="s">
        <v>742</v>
      </c>
      <c r="G30" s="189">
        <f>I30-H30</f>
        <v>17175.199999999997</v>
      </c>
      <c r="H30" s="189">
        <v>1343.22</v>
      </c>
      <c r="I30" s="189">
        <v>18518.42</v>
      </c>
      <c r="J30" s="189">
        <f>L30-K30</f>
        <v>14790.880000000001</v>
      </c>
      <c r="K30" s="189">
        <v>1152.47</v>
      </c>
      <c r="L30" s="189">
        <v>15943.35</v>
      </c>
      <c r="M30" s="189">
        <f>O30-N30</f>
        <v>14790.880000000001</v>
      </c>
      <c r="N30" s="189">
        <v>1152.47</v>
      </c>
      <c r="O30" s="189">
        <v>15943.35</v>
      </c>
      <c r="P30" s="189">
        <f aca="true" t="shared" si="12" ref="P30:AD30">M30</f>
        <v>14790.880000000001</v>
      </c>
      <c r="Q30" s="189">
        <f t="shared" si="12"/>
        <v>1152.47</v>
      </c>
      <c r="R30" s="189">
        <f t="shared" si="12"/>
        <v>15943.35</v>
      </c>
      <c r="S30" s="189">
        <f t="shared" si="12"/>
        <v>14790.880000000001</v>
      </c>
      <c r="T30" s="189">
        <f t="shared" si="12"/>
        <v>1152.47</v>
      </c>
      <c r="U30" s="189">
        <f t="shared" si="12"/>
        <v>15943.35</v>
      </c>
      <c r="V30" s="189">
        <f t="shared" si="12"/>
        <v>14790.880000000001</v>
      </c>
      <c r="W30" s="189">
        <f t="shared" si="12"/>
        <v>1152.47</v>
      </c>
      <c r="X30" s="189">
        <f t="shared" si="12"/>
        <v>15943.35</v>
      </c>
      <c r="Y30" s="189">
        <f t="shared" si="12"/>
        <v>14790.880000000001</v>
      </c>
      <c r="Z30" s="189">
        <f t="shared" si="12"/>
        <v>1152.47</v>
      </c>
      <c r="AA30" s="189">
        <f t="shared" si="12"/>
        <v>15943.35</v>
      </c>
      <c r="AB30" s="189">
        <f t="shared" si="12"/>
        <v>14790.880000000001</v>
      </c>
      <c r="AC30" s="189">
        <f t="shared" si="12"/>
        <v>1152.47</v>
      </c>
      <c r="AD30" s="189">
        <f t="shared" si="12"/>
        <v>15943.35</v>
      </c>
      <c r="AE30" s="189">
        <f>AB30</f>
        <v>14790.880000000001</v>
      </c>
      <c r="AF30" s="189">
        <f>AC30</f>
        <v>1152.47</v>
      </c>
      <c r="AG30" s="189">
        <f>AD30</f>
        <v>15943.35</v>
      </c>
      <c r="AH30" s="189">
        <v>17191.8</v>
      </c>
      <c r="AI30" s="189">
        <v>1344.54</v>
      </c>
      <c r="AJ30" s="189">
        <v>18536.34</v>
      </c>
      <c r="AK30" s="189">
        <f>AM30-AL30</f>
        <v>18474.870000000003</v>
      </c>
      <c r="AL30" s="189">
        <v>1447.19</v>
      </c>
      <c r="AM30" s="189">
        <v>19922.06</v>
      </c>
      <c r="AN30" s="189">
        <f>AP30-AO30</f>
        <v>14790.880000000001</v>
      </c>
      <c r="AO30" s="189">
        <v>1152.47</v>
      </c>
      <c r="AP30" s="189">
        <v>15943.35</v>
      </c>
      <c r="AQ30" s="184" t="s">
        <v>881</v>
      </c>
    </row>
    <row r="31" spans="1:43" s="165" customFormat="1" ht="30" customHeight="1">
      <c r="A31" s="183" t="s">
        <v>199</v>
      </c>
      <c r="B31" s="84" t="s">
        <v>867</v>
      </c>
      <c r="C31" s="84" t="s">
        <v>743</v>
      </c>
      <c r="D31" s="84" t="s">
        <v>676</v>
      </c>
      <c r="E31" s="187">
        <v>39448</v>
      </c>
      <c r="F31" s="84" t="s">
        <v>801</v>
      </c>
      <c r="G31" s="189">
        <v>3448.27</v>
      </c>
      <c r="H31" s="189">
        <v>1426.8</v>
      </c>
      <c r="I31" s="189">
        <f>G31+H31</f>
        <v>4875.07</v>
      </c>
      <c r="J31" s="189">
        <v>3700.71</v>
      </c>
      <c r="K31" s="189">
        <v>1538.38</v>
      </c>
      <c r="L31" s="189">
        <f>J31+K31</f>
        <v>5239.09</v>
      </c>
      <c r="M31" s="189">
        <f>J31</f>
        <v>3700.71</v>
      </c>
      <c r="N31" s="189">
        <f>L31</f>
        <v>5239.09</v>
      </c>
      <c r="O31" s="189">
        <f>L31</f>
        <v>5239.09</v>
      </c>
      <c r="P31" s="189">
        <v>3870.49</v>
      </c>
      <c r="Q31" s="189">
        <v>1613.42</v>
      </c>
      <c r="R31" s="189">
        <f>P31+Q31</f>
        <v>5483.91</v>
      </c>
      <c r="S31" s="189">
        <v>3870.49</v>
      </c>
      <c r="T31" s="189">
        <v>1613.42</v>
      </c>
      <c r="U31" s="189">
        <f>S31+T31</f>
        <v>5483.91</v>
      </c>
      <c r="V31" s="189">
        <f>S31</f>
        <v>3870.49</v>
      </c>
      <c r="W31" s="189">
        <f>T31</f>
        <v>1613.42</v>
      </c>
      <c r="X31" s="189">
        <f>U31</f>
        <v>5483.91</v>
      </c>
      <c r="Y31" s="189">
        <f>V31</f>
        <v>3870.49</v>
      </c>
      <c r="Z31" s="189">
        <v>1626.2</v>
      </c>
      <c r="AA31" s="189">
        <f>Y31+Z31</f>
        <v>5496.69</v>
      </c>
      <c r="AB31" s="189">
        <f>Y31</f>
        <v>3870.49</v>
      </c>
      <c r="AC31" s="189">
        <v>1626.2</v>
      </c>
      <c r="AD31" s="189">
        <v>5496.69</v>
      </c>
      <c r="AE31" s="189">
        <f>AB31</f>
        <v>3870.49</v>
      </c>
      <c r="AF31" s="189">
        <v>1626.2</v>
      </c>
      <c r="AG31" s="189">
        <v>5496.69</v>
      </c>
      <c r="AH31" s="189">
        <f>AE31</f>
        <v>3870.49</v>
      </c>
      <c r="AI31" s="189">
        <v>1626.2</v>
      </c>
      <c r="AJ31" s="189">
        <v>5496.69</v>
      </c>
      <c r="AK31" s="189">
        <f>AH31</f>
        <v>3870.49</v>
      </c>
      <c r="AL31" s="189">
        <v>1626.2</v>
      </c>
      <c r="AM31" s="189">
        <v>5496.69</v>
      </c>
      <c r="AN31" s="189">
        <f>AP31-AO31</f>
        <v>7520.76</v>
      </c>
      <c r="AO31" s="189">
        <v>3252.4</v>
      </c>
      <c r="AP31" s="189">
        <v>10773.16</v>
      </c>
      <c r="AQ31" s="184" t="s">
        <v>881</v>
      </c>
    </row>
    <row r="32" spans="1:43" s="165" customFormat="1" ht="30" customHeight="1">
      <c r="A32" s="183" t="s">
        <v>411</v>
      </c>
      <c r="B32" s="84" t="s">
        <v>329</v>
      </c>
      <c r="C32" s="84" t="s">
        <v>743</v>
      </c>
      <c r="D32" s="84" t="s">
        <v>677</v>
      </c>
      <c r="E32" s="187">
        <v>38718</v>
      </c>
      <c r="F32" s="84" t="s">
        <v>802</v>
      </c>
      <c r="G32" s="189">
        <v>4082.78</v>
      </c>
      <c r="H32" s="189">
        <v>1531.64</v>
      </c>
      <c r="I32" s="189">
        <f>G32+H32</f>
        <v>5614.42</v>
      </c>
      <c r="J32" s="189">
        <f>G32</f>
        <v>4082.78</v>
      </c>
      <c r="K32" s="189">
        <f>H32</f>
        <v>1531.64</v>
      </c>
      <c r="L32" s="189">
        <f>I32</f>
        <v>5614.42</v>
      </c>
      <c r="M32" s="189">
        <f>J32</f>
        <v>4082.78</v>
      </c>
      <c r="N32" s="189">
        <f>K32</f>
        <v>1531.64</v>
      </c>
      <c r="O32" s="189">
        <f>L32</f>
        <v>5614.42</v>
      </c>
      <c r="P32" s="189">
        <f>M32</f>
        <v>4082.78</v>
      </c>
      <c r="Q32" s="189">
        <f>N32</f>
        <v>1531.64</v>
      </c>
      <c r="R32" s="189">
        <f>O32</f>
        <v>5614.42</v>
      </c>
      <c r="S32" s="189">
        <v>4082.78</v>
      </c>
      <c r="T32" s="189">
        <v>1531.64</v>
      </c>
      <c r="U32" s="189">
        <f>S32+T32</f>
        <v>5614.42</v>
      </c>
      <c r="V32" s="189">
        <v>4225.83</v>
      </c>
      <c r="W32" s="189">
        <v>1585.57</v>
      </c>
      <c r="X32" s="189">
        <f>W32+V32</f>
        <v>5811.4</v>
      </c>
      <c r="Y32" s="189">
        <v>4225.83</v>
      </c>
      <c r="Z32" s="189">
        <v>1585.57</v>
      </c>
      <c r="AA32" s="189">
        <f>Z32+Y32</f>
        <v>5811.4</v>
      </c>
      <c r="AB32" s="189">
        <v>4225.83</v>
      </c>
      <c r="AC32" s="189">
        <v>1585.57</v>
      </c>
      <c r="AD32" s="189">
        <f>AC32+AB32</f>
        <v>5811.4</v>
      </c>
      <c r="AE32" s="189">
        <v>4225.83</v>
      </c>
      <c r="AF32" s="189">
        <v>1585.57</v>
      </c>
      <c r="AG32" s="189">
        <f>AF32+AE32</f>
        <v>5811.4</v>
      </c>
      <c r="AH32" s="189">
        <v>4225.83</v>
      </c>
      <c r="AI32" s="189">
        <v>1585.57</v>
      </c>
      <c r="AJ32" s="189">
        <f>AI32+AH32</f>
        <v>5811.4</v>
      </c>
      <c r="AK32" s="189">
        <v>4225.83</v>
      </c>
      <c r="AL32" s="189">
        <v>1585.57</v>
      </c>
      <c r="AM32" s="189">
        <f>AL32+AK32</f>
        <v>5811.4</v>
      </c>
      <c r="AN32" s="189">
        <v>4225.83</v>
      </c>
      <c r="AO32" s="189">
        <v>1585.57</v>
      </c>
      <c r="AP32" s="189">
        <f>AO32+AN32</f>
        <v>5811.4</v>
      </c>
      <c r="AQ32" s="184" t="s">
        <v>881</v>
      </c>
    </row>
    <row r="33" spans="1:43" s="165" customFormat="1" ht="30" customHeight="1">
      <c r="A33" s="183" t="s">
        <v>831</v>
      </c>
      <c r="B33" s="84" t="s">
        <v>832</v>
      </c>
      <c r="C33" s="84" t="s">
        <v>725</v>
      </c>
      <c r="D33" s="84" t="s">
        <v>833</v>
      </c>
      <c r="E33" s="187">
        <v>43435</v>
      </c>
      <c r="F33" s="84" t="s">
        <v>834</v>
      </c>
      <c r="G33" s="189">
        <f>I33-H33</f>
        <v>3761.02</v>
      </c>
      <c r="H33" s="189">
        <v>718.43</v>
      </c>
      <c r="I33" s="189">
        <v>4479.45</v>
      </c>
      <c r="J33" s="189">
        <f>L33-K33</f>
        <v>3886.9699999999993</v>
      </c>
      <c r="K33" s="189">
        <v>768.72</v>
      </c>
      <c r="L33" s="189">
        <v>4655.69</v>
      </c>
      <c r="M33" s="189">
        <f>O33-N33</f>
        <v>3991.9500000000003</v>
      </c>
      <c r="N33" s="189">
        <v>768.73</v>
      </c>
      <c r="O33" s="189">
        <v>4760.68</v>
      </c>
      <c r="P33" s="189">
        <f>R33-Q33</f>
        <v>3907.97</v>
      </c>
      <c r="Q33" s="189">
        <v>768.73</v>
      </c>
      <c r="R33" s="189">
        <v>4676.7</v>
      </c>
      <c r="S33" s="189">
        <f>U33-T33</f>
        <v>3979.87</v>
      </c>
      <c r="T33" s="189">
        <v>775.24</v>
      </c>
      <c r="U33" s="189">
        <v>4755.11</v>
      </c>
      <c r="V33" s="189">
        <f>X33-W33</f>
        <v>3958.8900000000003</v>
      </c>
      <c r="W33" s="189">
        <v>775.24</v>
      </c>
      <c r="X33" s="189">
        <v>4734.13</v>
      </c>
      <c r="Y33" s="189">
        <f>AA33-Z33</f>
        <v>4042.87</v>
      </c>
      <c r="Z33" s="189">
        <v>775.24</v>
      </c>
      <c r="AA33" s="189">
        <v>4818.11</v>
      </c>
      <c r="AB33" s="189">
        <f>AD33-AC33</f>
        <v>4000.87</v>
      </c>
      <c r="AC33" s="189">
        <v>775.24</v>
      </c>
      <c r="AD33" s="189">
        <v>4776.11</v>
      </c>
      <c r="AE33" s="189">
        <f>AG33-AF33</f>
        <v>4000.87</v>
      </c>
      <c r="AF33" s="189">
        <v>775.24</v>
      </c>
      <c r="AG33" s="189">
        <v>4776.11</v>
      </c>
      <c r="AH33" s="189">
        <f>AJ33-AI33</f>
        <v>3979.8699999999994</v>
      </c>
      <c r="AI33" s="189">
        <v>743.61</v>
      </c>
      <c r="AJ33" s="189">
        <v>4723.48</v>
      </c>
      <c r="AK33" s="189">
        <f>AM33-AL33</f>
        <v>5102.3</v>
      </c>
      <c r="AL33" s="189">
        <v>1065.79</v>
      </c>
      <c r="AM33" s="189">
        <v>6168.09</v>
      </c>
      <c r="AN33" s="189"/>
      <c r="AO33" s="189"/>
      <c r="AP33" s="189"/>
      <c r="AQ33" s="184" t="s">
        <v>885</v>
      </c>
    </row>
    <row r="34" spans="1:43" s="186" customFormat="1" ht="30" customHeight="1">
      <c r="A34" s="109" t="s">
        <v>150</v>
      </c>
      <c r="B34" s="84" t="s">
        <v>824</v>
      </c>
      <c r="C34" s="84" t="s">
        <v>835</v>
      </c>
      <c r="D34" s="84" t="s">
        <v>836</v>
      </c>
      <c r="E34" s="85">
        <v>43627</v>
      </c>
      <c r="F34" s="84" t="s">
        <v>837</v>
      </c>
      <c r="G34" s="178">
        <f>I34-H34</f>
        <v>19698.489999999998</v>
      </c>
      <c r="H34" s="178">
        <v>5400.2</v>
      </c>
      <c r="I34" s="178">
        <v>25098.69</v>
      </c>
      <c r="J34" s="178">
        <f>L34-K34</f>
        <v>19698.489999999998</v>
      </c>
      <c r="K34" s="178">
        <v>5400.2</v>
      </c>
      <c r="L34" s="178">
        <v>25098.69</v>
      </c>
      <c r="M34" s="203">
        <f>O34-N34</f>
        <v>19678.69</v>
      </c>
      <c r="N34" s="189">
        <v>5420</v>
      </c>
      <c r="O34" s="203">
        <v>25098.69</v>
      </c>
      <c r="P34" s="190"/>
      <c r="Q34" s="190"/>
      <c r="R34" s="190"/>
      <c r="S34" s="190"/>
      <c r="T34" s="190"/>
      <c r="U34" s="190"/>
      <c r="V34" s="190"/>
      <c r="W34" s="190"/>
      <c r="X34" s="190"/>
      <c r="Y34" s="190"/>
      <c r="Z34" s="190"/>
      <c r="AA34" s="190"/>
      <c r="AB34" s="190"/>
      <c r="AC34" s="190"/>
      <c r="AD34" s="190"/>
      <c r="AE34" s="190"/>
      <c r="AF34" s="190"/>
      <c r="AG34" s="190"/>
      <c r="AH34" s="190"/>
      <c r="AI34" s="190"/>
      <c r="AJ34" s="190"/>
      <c r="AK34" s="190"/>
      <c r="AL34" s="190"/>
      <c r="AM34" s="190"/>
      <c r="AN34" s="190"/>
      <c r="AO34" s="190"/>
      <c r="AP34" s="190"/>
      <c r="AQ34" s="104" t="s">
        <v>886</v>
      </c>
    </row>
    <row r="35" spans="1:43" s="186" customFormat="1" ht="30" customHeight="1">
      <c r="A35" s="109" t="s">
        <v>467</v>
      </c>
      <c r="B35" s="84" t="s">
        <v>838</v>
      </c>
      <c r="C35" s="84" t="s">
        <v>725</v>
      </c>
      <c r="D35" s="84" t="s">
        <v>839</v>
      </c>
      <c r="E35" s="85">
        <v>43640</v>
      </c>
      <c r="F35" s="84" t="s">
        <v>840</v>
      </c>
      <c r="G35" s="178">
        <f>I35-H35</f>
        <v>14240.089999999998</v>
      </c>
      <c r="H35" s="178">
        <v>5417.35</v>
      </c>
      <c r="I35" s="178">
        <v>19657.44</v>
      </c>
      <c r="J35" s="178">
        <f>L35-K35</f>
        <v>16010.170000000002</v>
      </c>
      <c r="K35" s="178">
        <v>3922.91</v>
      </c>
      <c r="L35" s="178">
        <v>19933.08</v>
      </c>
      <c r="M35" s="178">
        <f>O35-N35</f>
        <v>16010.170000000002</v>
      </c>
      <c r="N35" s="178">
        <v>3922.91</v>
      </c>
      <c r="O35" s="178">
        <v>19933.08</v>
      </c>
      <c r="P35" s="178">
        <f>R35-Q35</f>
        <v>16005.119999999999</v>
      </c>
      <c r="Q35" s="178">
        <v>3862.39</v>
      </c>
      <c r="R35" s="178">
        <v>19867.51</v>
      </c>
      <c r="S35" s="178">
        <f>U35-T35</f>
        <v>16005.119999999999</v>
      </c>
      <c r="T35" s="178">
        <v>3862.39</v>
      </c>
      <c r="U35" s="178">
        <v>19867.51</v>
      </c>
      <c r="V35" s="178">
        <v>1020.07</v>
      </c>
      <c r="W35" s="178">
        <v>452.81</v>
      </c>
      <c r="X35" s="178">
        <v>1472.88</v>
      </c>
      <c r="Y35" s="190"/>
      <c r="Z35" s="190"/>
      <c r="AA35" s="190"/>
      <c r="AB35" s="190"/>
      <c r="AC35" s="190"/>
      <c r="AD35" s="190"/>
      <c r="AE35" s="190"/>
      <c r="AF35" s="190"/>
      <c r="AG35" s="190"/>
      <c r="AH35" s="190"/>
      <c r="AI35" s="190"/>
      <c r="AJ35" s="190"/>
      <c r="AK35" s="190"/>
      <c r="AL35" s="190"/>
      <c r="AM35" s="190"/>
      <c r="AN35" s="190"/>
      <c r="AO35" s="190"/>
      <c r="AP35" s="190"/>
      <c r="AQ35" s="104" t="s">
        <v>887</v>
      </c>
    </row>
    <row r="36" spans="1:43" s="186" customFormat="1" ht="30" customHeight="1">
      <c r="A36" s="109" t="s">
        <v>458</v>
      </c>
      <c r="B36" s="84" t="s">
        <v>459</v>
      </c>
      <c r="C36" s="84" t="s">
        <v>845</v>
      </c>
      <c r="D36" s="84" t="s">
        <v>847</v>
      </c>
      <c r="E36" s="85">
        <v>42078</v>
      </c>
      <c r="F36" s="84" t="s">
        <v>461</v>
      </c>
      <c r="G36" s="175">
        <f>I36-H36</f>
        <v>4453.610000000001</v>
      </c>
      <c r="H36" s="175">
        <v>873.95</v>
      </c>
      <c r="I36" s="175">
        <v>5327.56</v>
      </c>
      <c r="J36" s="180">
        <f>L36-K36</f>
        <v>3407.71</v>
      </c>
      <c r="K36" s="180">
        <v>671.15</v>
      </c>
      <c r="L36" s="180">
        <v>4078.86</v>
      </c>
      <c r="M36" s="180">
        <f>O36-N36</f>
        <v>3407.71</v>
      </c>
      <c r="N36" s="180">
        <v>671.15</v>
      </c>
      <c r="O36" s="180">
        <v>4078.86</v>
      </c>
      <c r="P36" s="180">
        <f>R36-Q36</f>
        <v>3407.71</v>
      </c>
      <c r="Q36" s="180">
        <v>671.15</v>
      </c>
      <c r="R36" s="180">
        <v>4078.86</v>
      </c>
      <c r="S36" s="180">
        <f>U36-T36</f>
        <v>3407.71</v>
      </c>
      <c r="T36" s="180">
        <v>671.15</v>
      </c>
      <c r="U36" s="180">
        <v>4078.86</v>
      </c>
      <c r="V36" s="180">
        <f>X36-W36</f>
        <v>3407.71</v>
      </c>
      <c r="W36" s="180">
        <v>671.15</v>
      </c>
      <c r="X36" s="180">
        <v>4078.86</v>
      </c>
      <c r="Y36" s="180">
        <f>AA36-Z36</f>
        <v>3407.71</v>
      </c>
      <c r="Z36" s="180">
        <v>671.15</v>
      </c>
      <c r="AA36" s="180">
        <v>4078.86</v>
      </c>
      <c r="AB36" s="180">
        <f>AD36-AC36</f>
        <v>3407.71</v>
      </c>
      <c r="AC36" s="180">
        <v>671.15</v>
      </c>
      <c r="AD36" s="180">
        <v>4078.86</v>
      </c>
      <c r="AE36" s="180">
        <f aca="true" t="shared" si="13" ref="AE36:AJ36">AB36</f>
        <v>3407.71</v>
      </c>
      <c r="AF36" s="180">
        <f t="shared" si="13"/>
        <v>671.15</v>
      </c>
      <c r="AG36" s="180">
        <f t="shared" si="13"/>
        <v>4078.86</v>
      </c>
      <c r="AH36" s="180">
        <f t="shared" si="13"/>
        <v>3407.71</v>
      </c>
      <c r="AI36" s="180">
        <f t="shared" si="13"/>
        <v>671.15</v>
      </c>
      <c r="AJ36" s="180">
        <f t="shared" si="13"/>
        <v>4078.86</v>
      </c>
      <c r="AK36" s="180">
        <f>AM36-AL36</f>
        <v>6545.42</v>
      </c>
      <c r="AL36" s="180">
        <v>1279.55</v>
      </c>
      <c r="AM36" s="180">
        <v>7824.97</v>
      </c>
      <c r="AN36" s="174">
        <f>AP36-AO36</f>
        <v>4453.610000000001</v>
      </c>
      <c r="AO36" s="174">
        <v>873.95</v>
      </c>
      <c r="AP36" s="174">
        <v>5327.56</v>
      </c>
      <c r="AQ36" s="163" t="s">
        <v>881</v>
      </c>
    </row>
    <row r="37" spans="1:43" s="186" customFormat="1" ht="30" customHeight="1">
      <c r="A37" s="109" t="s">
        <v>872</v>
      </c>
      <c r="B37" s="84" t="s">
        <v>243</v>
      </c>
      <c r="C37" s="84" t="s">
        <v>14</v>
      </c>
      <c r="D37" s="84" t="s">
        <v>685</v>
      </c>
      <c r="E37" s="85">
        <v>41491</v>
      </c>
      <c r="F37" s="84" t="s">
        <v>803</v>
      </c>
      <c r="G37" s="175"/>
      <c r="H37" s="175"/>
      <c r="I37" s="175"/>
      <c r="J37" s="180"/>
      <c r="K37" s="180"/>
      <c r="L37" s="180"/>
      <c r="M37" s="180"/>
      <c r="N37" s="180"/>
      <c r="O37" s="180"/>
      <c r="P37" s="180"/>
      <c r="Q37" s="180"/>
      <c r="R37" s="180"/>
      <c r="S37" s="180"/>
      <c r="T37" s="180"/>
      <c r="U37" s="180"/>
      <c r="V37" s="180"/>
      <c r="W37" s="180"/>
      <c r="X37" s="180"/>
      <c r="Y37" s="180"/>
      <c r="Z37" s="180"/>
      <c r="AA37" s="180"/>
      <c r="AB37" s="180"/>
      <c r="AC37" s="180"/>
      <c r="AD37" s="180"/>
      <c r="AE37" s="180"/>
      <c r="AF37" s="180"/>
      <c r="AG37" s="180"/>
      <c r="AH37" s="180"/>
      <c r="AI37" s="180"/>
      <c r="AJ37" s="180"/>
      <c r="AK37" s="180"/>
      <c r="AL37" s="180"/>
      <c r="AM37" s="180"/>
      <c r="AN37" s="174"/>
      <c r="AO37" s="174"/>
      <c r="AP37" s="174"/>
      <c r="AQ37" s="184" t="s">
        <v>850</v>
      </c>
    </row>
    <row r="38" spans="1:43" s="186" customFormat="1" ht="30" customHeight="1">
      <c r="A38" s="109" t="s">
        <v>804</v>
      </c>
      <c r="B38" s="116" t="s">
        <v>805</v>
      </c>
      <c r="C38" s="116" t="s">
        <v>652</v>
      </c>
      <c r="D38" s="84" t="s">
        <v>806</v>
      </c>
      <c r="E38" s="103">
        <v>43577</v>
      </c>
      <c r="F38" s="116" t="s">
        <v>807</v>
      </c>
      <c r="G38" s="175">
        <f>I38-H38</f>
        <v>27890.27</v>
      </c>
      <c r="H38" s="175">
        <v>3160.91</v>
      </c>
      <c r="I38" s="175">
        <v>31051.18</v>
      </c>
      <c r="J38" s="175">
        <f>L38-K38</f>
        <v>27890.28</v>
      </c>
      <c r="K38" s="175">
        <v>3165.7</v>
      </c>
      <c r="L38" s="175">
        <v>31055.98</v>
      </c>
      <c r="M38" s="175">
        <f>O38-N38</f>
        <v>28790.3</v>
      </c>
      <c r="N38" s="175">
        <v>3356.66</v>
      </c>
      <c r="O38" s="175">
        <v>32146.96</v>
      </c>
      <c r="P38" s="175">
        <f>R38-Q38</f>
        <v>28987.559999999998</v>
      </c>
      <c r="Q38" s="175">
        <v>3347.61</v>
      </c>
      <c r="R38" s="175">
        <v>32335.17</v>
      </c>
      <c r="S38" s="178">
        <f>U38-T38</f>
        <v>28987.559999999998</v>
      </c>
      <c r="T38" s="178">
        <v>3347.61</v>
      </c>
      <c r="U38" s="178">
        <v>32335.17</v>
      </c>
      <c r="V38" s="178">
        <f>X38-W38</f>
        <v>28987.559999999998</v>
      </c>
      <c r="W38" s="178">
        <v>3347.61</v>
      </c>
      <c r="X38" s="178">
        <v>32335.17</v>
      </c>
      <c r="Y38" s="178">
        <f>AA38-Z38</f>
        <v>28987.559999999998</v>
      </c>
      <c r="Z38" s="178">
        <v>3347.61</v>
      </c>
      <c r="AA38" s="178">
        <v>32335.17</v>
      </c>
      <c r="AB38" s="178">
        <f>AD38-AC38</f>
        <v>28987.559999999998</v>
      </c>
      <c r="AC38" s="178">
        <v>3347.61</v>
      </c>
      <c r="AD38" s="178">
        <v>32335.17</v>
      </c>
      <c r="AE38" s="178">
        <f aca="true" t="shared" si="14" ref="AE38:AJ38">AB38</f>
        <v>28987.559999999998</v>
      </c>
      <c r="AF38" s="178">
        <f t="shared" si="14"/>
        <v>3347.61</v>
      </c>
      <c r="AG38" s="178">
        <f t="shared" si="14"/>
        <v>32335.17</v>
      </c>
      <c r="AH38" s="178">
        <f t="shared" si="14"/>
        <v>28987.559999999998</v>
      </c>
      <c r="AI38" s="178">
        <f t="shared" si="14"/>
        <v>3347.61</v>
      </c>
      <c r="AJ38" s="178">
        <f t="shared" si="14"/>
        <v>32335.17</v>
      </c>
      <c r="AK38" s="178">
        <f aca="true" t="shared" si="15" ref="AK38:AP38">AH38</f>
        <v>28987.559999999998</v>
      </c>
      <c r="AL38" s="178">
        <f t="shared" si="15"/>
        <v>3347.61</v>
      </c>
      <c r="AM38" s="178">
        <f t="shared" si="15"/>
        <v>32335.17</v>
      </c>
      <c r="AN38" s="178">
        <f t="shared" si="15"/>
        <v>28987.559999999998</v>
      </c>
      <c r="AO38" s="178">
        <f t="shared" si="15"/>
        <v>3347.61</v>
      </c>
      <c r="AP38" s="178">
        <f t="shared" si="15"/>
        <v>32335.17</v>
      </c>
      <c r="AQ38" s="84" t="s">
        <v>881</v>
      </c>
    </row>
    <row r="39" spans="1:43" s="165" customFormat="1" ht="30" customHeight="1">
      <c r="A39" s="192" t="s">
        <v>750</v>
      </c>
      <c r="B39" s="84" t="s">
        <v>23</v>
      </c>
      <c r="C39" s="184" t="s">
        <v>4</v>
      </c>
      <c r="D39" s="84" t="s">
        <v>882</v>
      </c>
      <c r="E39" s="187">
        <v>43101</v>
      </c>
      <c r="F39" s="84" t="s">
        <v>752</v>
      </c>
      <c r="G39" s="189">
        <f>I39-H39</f>
        <v>13734.48</v>
      </c>
      <c r="H39" s="189">
        <v>1147.96</v>
      </c>
      <c r="I39" s="189">
        <v>14882.44</v>
      </c>
      <c r="J39" s="189">
        <f>L39-K39</f>
        <v>14790.880000000001</v>
      </c>
      <c r="K39" s="189">
        <v>1152.47</v>
      </c>
      <c r="L39" s="189">
        <v>15943.35</v>
      </c>
      <c r="M39" s="189">
        <f>O39-N39</f>
        <v>14790.880000000001</v>
      </c>
      <c r="N39" s="189">
        <v>1152.47</v>
      </c>
      <c r="O39" s="189">
        <v>15943.35</v>
      </c>
      <c r="P39" s="189">
        <f>R39-Q39</f>
        <v>14790.880000000001</v>
      </c>
      <c r="Q39" s="189">
        <v>1152.47</v>
      </c>
      <c r="R39" s="189">
        <v>15943.35</v>
      </c>
      <c r="S39" s="189">
        <f>U39-T39</f>
        <v>14790.880000000001</v>
      </c>
      <c r="T39" s="189">
        <v>1152.47</v>
      </c>
      <c r="U39" s="189">
        <v>15943.35</v>
      </c>
      <c r="V39" s="189">
        <f>X39-W39</f>
        <v>41376.928</v>
      </c>
      <c r="W39" s="189">
        <v>749.112</v>
      </c>
      <c r="X39" s="189">
        <v>42126.04</v>
      </c>
      <c r="Y39" s="190"/>
      <c r="Z39" s="190"/>
      <c r="AA39" s="190"/>
      <c r="AB39" s="190"/>
      <c r="AC39" s="190"/>
      <c r="AD39" s="190"/>
      <c r="AE39" s="190"/>
      <c r="AF39" s="190"/>
      <c r="AG39" s="190"/>
      <c r="AH39" s="190"/>
      <c r="AI39" s="190"/>
      <c r="AJ39" s="190"/>
      <c r="AK39" s="190"/>
      <c r="AL39" s="190"/>
      <c r="AM39" s="190"/>
      <c r="AN39" s="190"/>
      <c r="AO39" s="190"/>
      <c r="AP39" s="190"/>
      <c r="AQ39" s="104" t="s">
        <v>888</v>
      </c>
    </row>
  </sheetData>
  <sheetProtection/>
  <mergeCells count="19">
    <mergeCell ref="AQ2:AQ3"/>
    <mergeCell ref="AE2:AG2"/>
    <mergeCell ref="AH2:AJ2"/>
    <mergeCell ref="AK2:AM2"/>
    <mergeCell ref="AN2:AP2"/>
    <mergeCell ref="S2:U2"/>
    <mergeCell ref="V2:X2"/>
    <mergeCell ref="Y2:AA2"/>
    <mergeCell ref="AB2:AD2"/>
    <mergeCell ref="G2:I2"/>
    <mergeCell ref="J2:L2"/>
    <mergeCell ref="M2:O2"/>
    <mergeCell ref="P2:R2"/>
    <mergeCell ref="C1:F1"/>
    <mergeCell ref="B2:B3"/>
    <mergeCell ref="C2:C3"/>
    <mergeCell ref="D2:D3"/>
    <mergeCell ref="E2:E3"/>
    <mergeCell ref="F2:F3"/>
  </mergeCells>
  <printOptions/>
  <pageMargins left="0.787401575" right="0.787401575" top="0.984251969" bottom="0.984251969" header="0.492125985" footer="0.492125985"/>
  <pageSetup horizontalDpi="600" verticalDpi="600" orientation="portrait" paperSize="9" r:id="rId2"/>
  <ignoredErrors>
    <ignoredError sqref="AF9 AE11 AC9" formula="1"/>
  </ignoredError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7"/>
  </sheetPr>
  <dimension ref="A1:BJ47"/>
  <sheetViews>
    <sheetView zoomScale="90" zoomScaleNormal="90" zoomScalePageLayoutView="0" workbookViewId="0" topLeftCell="A1">
      <pane ySplit="3" topLeftCell="A4" activePane="bottomLeft" state="frozen"/>
      <selection pane="topLeft" activeCell="W1" sqref="W1"/>
      <selection pane="bottomLeft" activeCell="A2" sqref="A2"/>
    </sheetView>
  </sheetViews>
  <sheetFormatPr defaultColWidth="9.140625" defaultRowHeight="12.75"/>
  <cols>
    <col min="1" max="1" width="37.28125" style="223" customWidth="1"/>
    <col min="2" max="2" width="20.28125" style="221" customWidth="1"/>
    <col min="3" max="3" width="9.421875" style="221" customWidth="1"/>
    <col min="4" max="4" width="18.421875" style="221" bestFit="1" customWidth="1"/>
    <col min="5" max="5" width="18.00390625" style="221" customWidth="1"/>
    <col min="6" max="6" width="11.421875" style="221" customWidth="1"/>
    <col min="7" max="7" width="14.8515625" style="219" bestFit="1" customWidth="1"/>
    <col min="8" max="8" width="14.00390625" style="219" bestFit="1" customWidth="1"/>
    <col min="9" max="9" width="15.421875" style="219" customWidth="1"/>
    <col min="10" max="10" width="15.421875" style="219" bestFit="1" customWidth="1"/>
    <col min="11" max="11" width="14.00390625" style="219" bestFit="1" customWidth="1"/>
    <col min="12" max="13" width="15.421875" style="219" bestFit="1" customWidth="1"/>
    <col min="14" max="14" width="14.00390625" style="219" bestFit="1" customWidth="1"/>
    <col min="15" max="16" width="15.421875" style="219" bestFit="1" customWidth="1"/>
    <col min="17" max="17" width="14.8515625" style="219" bestFit="1" customWidth="1"/>
    <col min="18" max="18" width="15.421875" style="219" bestFit="1" customWidth="1"/>
    <col min="19" max="20" width="14.8515625" style="219" bestFit="1" customWidth="1"/>
    <col min="21" max="21" width="15.421875" style="219" bestFit="1" customWidth="1"/>
    <col min="22" max="23" width="14.8515625" style="219" bestFit="1" customWidth="1"/>
    <col min="24" max="25" width="15.421875" style="219" bestFit="1" customWidth="1"/>
    <col min="26" max="26" width="14.8515625" style="219" bestFit="1" customWidth="1"/>
    <col min="27" max="27" width="15.421875" style="219" bestFit="1" customWidth="1"/>
    <col min="28" max="29" width="14.8515625" style="219" bestFit="1" customWidth="1"/>
    <col min="30" max="31" width="15.421875" style="219" bestFit="1" customWidth="1"/>
    <col min="32" max="32" width="14.8515625" style="219" bestFit="1" customWidth="1"/>
    <col min="33" max="33" width="15.421875" style="219" bestFit="1" customWidth="1"/>
    <col min="34" max="34" width="15.421875" style="220" bestFit="1" customWidth="1"/>
    <col min="35" max="35" width="14.8515625" style="220" bestFit="1" customWidth="1"/>
    <col min="36" max="36" width="16.7109375" style="220" bestFit="1" customWidth="1"/>
    <col min="37" max="37" width="15.421875" style="219" bestFit="1" customWidth="1"/>
    <col min="38" max="38" width="14.8515625" style="219" bestFit="1" customWidth="1"/>
    <col min="39" max="39" width="16.7109375" style="219" bestFit="1" customWidth="1"/>
    <col min="40" max="40" width="15.421875" style="219" bestFit="1" customWidth="1"/>
    <col min="41" max="41" width="14.8515625" style="219" bestFit="1" customWidth="1"/>
    <col min="42" max="42" width="16.7109375" style="219" bestFit="1" customWidth="1"/>
    <col min="43" max="43" width="42.00390625" style="221" customWidth="1"/>
    <col min="44" max="16384" width="9.140625" style="219" customWidth="1"/>
  </cols>
  <sheetData>
    <row r="1" spans="1:43" s="211" customFormat="1" ht="69.75" customHeight="1" thickBot="1">
      <c r="A1" s="222"/>
      <c r="B1" s="205"/>
      <c r="C1" s="434" t="s">
        <v>901</v>
      </c>
      <c r="D1" s="434"/>
      <c r="E1" s="434"/>
      <c r="F1" s="434"/>
      <c r="G1" s="206"/>
      <c r="H1" s="207"/>
      <c r="I1" s="207"/>
      <c r="J1" s="206"/>
      <c r="K1" s="207"/>
      <c r="L1" s="207"/>
      <c r="M1" s="206"/>
      <c r="N1" s="207"/>
      <c r="O1" s="207"/>
      <c r="P1" s="206"/>
      <c r="Q1" s="207"/>
      <c r="R1" s="207"/>
      <c r="S1" s="206"/>
      <c r="T1" s="207"/>
      <c r="U1" s="207"/>
      <c r="V1" s="206"/>
      <c r="W1" s="207"/>
      <c r="X1" s="207"/>
      <c r="Y1" s="206"/>
      <c r="Z1" s="207"/>
      <c r="AA1" s="207"/>
      <c r="AB1" s="208"/>
      <c r="AC1" s="207"/>
      <c r="AD1" s="207"/>
      <c r="AE1" s="207"/>
      <c r="AF1" s="207"/>
      <c r="AG1" s="207"/>
      <c r="AH1" s="209"/>
      <c r="AI1" s="209"/>
      <c r="AJ1" s="209"/>
      <c r="AK1" s="207"/>
      <c r="AL1" s="207"/>
      <c r="AM1" s="207"/>
      <c r="AN1" s="207"/>
      <c r="AO1" s="207"/>
      <c r="AP1" s="207"/>
      <c r="AQ1" s="210"/>
    </row>
    <row r="2" spans="1:43" s="224" customFormat="1" ht="36" customHeight="1">
      <c r="A2" s="225" t="s">
        <v>900</v>
      </c>
      <c r="B2" s="435" t="s">
        <v>778</v>
      </c>
      <c r="C2" s="435" t="s">
        <v>779</v>
      </c>
      <c r="D2" s="435" t="s">
        <v>780</v>
      </c>
      <c r="E2" s="435" t="s">
        <v>880</v>
      </c>
      <c r="F2" s="435" t="s">
        <v>782</v>
      </c>
      <c r="G2" s="426" t="s">
        <v>992</v>
      </c>
      <c r="H2" s="426"/>
      <c r="I2" s="426"/>
      <c r="J2" s="433" t="s">
        <v>993</v>
      </c>
      <c r="K2" s="433"/>
      <c r="L2" s="433"/>
      <c r="M2" s="426" t="s">
        <v>994</v>
      </c>
      <c r="N2" s="426"/>
      <c r="O2" s="426"/>
      <c r="P2" s="426" t="s">
        <v>995</v>
      </c>
      <c r="Q2" s="426"/>
      <c r="R2" s="426"/>
      <c r="S2" s="426" t="s">
        <v>996</v>
      </c>
      <c r="T2" s="426"/>
      <c r="U2" s="426"/>
      <c r="V2" s="426" t="s">
        <v>997</v>
      </c>
      <c r="W2" s="426"/>
      <c r="X2" s="426"/>
      <c r="Y2" s="426" t="s">
        <v>998</v>
      </c>
      <c r="Z2" s="426"/>
      <c r="AA2" s="426"/>
      <c r="AB2" s="426" t="s">
        <v>999</v>
      </c>
      <c r="AC2" s="426"/>
      <c r="AD2" s="426"/>
      <c r="AE2" s="426" t="s">
        <v>1000</v>
      </c>
      <c r="AF2" s="426"/>
      <c r="AG2" s="426"/>
      <c r="AH2" s="429" t="s">
        <v>1001</v>
      </c>
      <c r="AI2" s="429"/>
      <c r="AJ2" s="429"/>
      <c r="AK2" s="430" t="s">
        <v>1002</v>
      </c>
      <c r="AL2" s="431"/>
      <c r="AM2" s="432"/>
      <c r="AN2" s="430" t="s">
        <v>1003</v>
      </c>
      <c r="AO2" s="431"/>
      <c r="AP2" s="432"/>
      <c r="AQ2" s="427" t="s">
        <v>991</v>
      </c>
    </row>
    <row r="3" spans="1:43" s="204" customFormat="1" ht="48" customHeight="1" thickBot="1">
      <c r="A3" s="229" t="s">
        <v>783</v>
      </c>
      <c r="B3" s="436"/>
      <c r="C3" s="436"/>
      <c r="D3" s="436"/>
      <c r="E3" s="436"/>
      <c r="F3" s="436"/>
      <c r="G3" s="230" t="s">
        <v>377</v>
      </c>
      <c r="H3" s="231" t="s">
        <v>125</v>
      </c>
      <c r="I3" s="231" t="s">
        <v>140</v>
      </c>
      <c r="J3" s="230" t="s">
        <v>377</v>
      </c>
      <c r="K3" s="231" t="s">
        <v>125</v>
      </c>
      <c r="L3" s="231" t="s">
        <v>140</v>
      </c>
      <c r="M3" s="230" t="s">
        <v>377</v>
      </c>
      <c r="N3" s="231" t="s">
        <v>125</v>
      </c>
      <c r="O3" s="231" t="s">
        <v>140</v>
      </c>
      <c r="P3" s="230" t="s">
        <v>377</v>
      </c>
      <c r="Q3" s="231" t="s">
        <v>125</v>
      </c>
      <c r="R3" s="231" t="s">
        <v>140</v>
      </c>
      <c r="S3" s="230" t="s">
        <v>377</v>
      </c>
      <c r="T3" s="231" t="s">
        <v>125</v>
      </c>
      <c r="U3" s="231" t="s">
        <v>140</v>
      </c>
      <c r="V3" s="230" t="s">
        <v>377</v>
      </c>
      <c r="W3" s="231" t="s">
        <v>125</v>
      </c>
      <c r="X3" s="231" t="s">
        <v>140</v>
      </c>
      <c r="Y3" s="230" t="s">
        <v>377</v>
      </c>
      <c r="Z3" s="231" t="s">
        <v>125</v>
      </c>
      <c r="AA3" s="231" t="s">
        <v>140</v>
      </c>
      <c r="AB3" s="230" t="s">
        <v>377</v>
      </c>
      <c r="AC3" s="231" t="s">
        <v>125</v>
      </c>
      <c r="AD3" s="231" t="s">
        <v>140</v>
      </c>
      <c r="AE3" s="230" t="s">
        <v>377</v>
      </c>
      <c r="AF3" s="231" t="s">
        <v>125</v>
      </c>
      <c r="AG3" s="231" t="s">
        <v>140</v>
      </c>
      <c r="AH3" s="232" t="s">
        <v>377</v>
      </c>
      <c r="AI3" s="233" t="s">
        <v>125</v>
      </c>
      <c r="AJ3" s="233" t="s">
        <v>140</v>
      </c>
      <c r="AK3" s="230" t="s">
        <v>377</v>
      </c>
      <c r="AL3" s="231" t="s">
        <v>125</v>
      </c>
      <c r="AM3" s="231" t="s">
        <v>140</v>
      </c>
      <c r="AN3" s="230" t="s">
        <v>377</v>
      </c>
      <c r="AO3" s="231" t="s">
        <v>125</v>
      </c>
      <c r="AP3" s="231" t="s">
        <v>140</v>
      </c>
      <c r="AQ3" s="428"/>
    </row>
    <row r="4" spans="1:43" s="244" customFormat="1" ht="30" customHeight="1">
      <c r="A4" s="262" t="s">
        <v>902</v>
      </c>
      <c r="B4" s="263" t="s">
        <v>903</v>
      </c>
      <c r="C4" s="263" t="s">
        <v>904</v>
      </c>
      <c r="D4" s="263" t="s">
        <v>905</v>
      </c>
      <c r="E4" s="263" t="s">
        <v>906</v>
      </c>
      <c r="F4" s="264">
        <v>44291</v>
      </c>
      <c r="G4" s="265" t="s">
        <v>881</v>
      </c>
      <c r="H4" s="265" t="s">
        <v>881</v>
      </c>
      <c r="I4" s="265" t="s">
        <v>881</v>
      </c>
      <c r="J4" s="265" t="s">
        <v>881</v>
      </c>
      <c r="K4" s="265" t="s">
        <v>881</v>
      </c>
      <c r="L4" s="265" t="s">
        <v>881</v>
      </c>
      <c r="M4" s="265" t="s">
        <v>881</v>
      </c>
      <c r="N4" s="265" t="s">
        <v>881</v>
      </c>
      <c r="O4" s="265" t="s">
        <v>881</v>
      </c>
      <c r="P4" s="239">
        <f>R4-Q4</f>
        <v>23941.26</v>
      </c>
      <c r="Q4" s="240">
        <v>13120.77</v>
      </c>
      <c r="R4" s="240">
        <v>37062.03</v>
      </c>
      <c r="S4" s="240">
        <v>33924.89</v>
      </c>
      <c r="T4" s="240">
        <v>21231.87</v>
      </c>
      <c r="U4" s="240">
        <f>S4+T4</f>
        <v>55156.759999999995</v>
      </c>
      <c r="V4" s="240">
        <f>X4-W4</f>
        <v>33815.119999999995</v>
      </c>
      <c r="W4" s="240">
        <v>20182.56</v>
      </c>
      <c r="X4" s="240">
        <v>53997.68</v>
      </c>
      <c r="Y4" s="240">
        <v>34779.43</v>
      </c>
      <c r="Z4" s="240">
        <v>21382.17</v>
      </c>
      <c r="AA4" s="240">
        <v>56161.6</v>
      </c>
      <c r="AB4" s="238">
        <v>49769.94</v>
      </c>
      <c r="AC4" s="241">
        <v>22137.48</v>
      </c>
      <c r="AD4" s="266">
        <v>71907.42</v>
      </c>
      <c r="AE4" s="239">
        <f>AG4-AF4</f>
        <v>33815.119999999995</v>
      </c>
      <c r="AF4" s="241">
        <v>20182.56</v>
      </c>
      <c r="AG4" s="241">
        <v>53997.68</v>
      </c>
      <c r="AH4" s="239">
        <f>AJ4-AI4</f>
        <v>33815.119999999995</v>
      </c>
      <c r="AI4" s="241">
        <v>20182.56</v>
      </c>
      <c r="AJ4" s="241">
        <v>53997.68</v>
      </c>
      <c r="AK4" s="242">
        <f>AM4-AL4</f>
        <v>34739.6</v>
      </c>
      <c r="AL4" s="241">
        <v>20620.03</v>
      </c>
      <c r="AM4" s="267">
        <v>55359.63</v>
      </c>
      <c r="AN4" s="241">
        <v>34876.89</v>
      </c>
      <c r="AO4" s="241">
        <v>25335.21</v>
      </c>
      <c r="AP4" s="241">
        <v>60212.1</v>
      </c>
      <c r="AQ4" s="243" t="s">
        <v>881</v>
      </c>
    </row>
    <row r="5" spans="1:43" s="244" customFormat="1" ht="30" customHeight="1">
      <c r="A5" s="245" t="s">
        <v>907</v>
      </c>
      <c r="B5" s="212" t="s">
        <v>908</v>
      </c>
      <c r="C5" s="212" t="s">
        <v>732</v>
      </c>
      <c r="D5" s="212" t="s">
        <v>909</v>
      </c>
      <c r="E5" s="212" t="s">
        <v>910</v>
      </c>
      <c r="F5" s="246">
        <v>44348</v>
      </c>
      <c r="G5" s="214" t="s">
        <v>881</v>
      </c>
      <c r="H5" s="214" t="s">
        <v>881</v>
      </c>
      <c r="I5" s="214" t="s">
        <v>881</v>
      </c>
      <c r="J5" s="214" t="s">
        <v>881</v>
      </c>
      <c r="K5" s="214" t="s">
        <v>881</v>
      </c>
      <c r="L5" s="214" t="s">
        <v>881</v>
      </c>
      <c r="M5" s="214" t="s">
        <v>881</v>
      </c>
      <c r="N5" s="214" t="s">
        <v>881</v>
      </c>
      <c r="O5" s="214" t="s">
        <v>881</v>
      </c>
      <c r="P5" s="214" t="s">
        <v>881</v>
      </c>
      <c r="Q5" s="214" t="s">
        <v>881</v>
      </c>
      <c r="R5" s="214" t="s">
        <v>881</v>
      </c>
      <c r="S5" s="214" t="s">
        <v>881</v>
      </c>
      <c r="T5" s="214" t="s">
        <v>881</v>
      </c>
      <c r="U5" s="214" t="s">
        <v>881</v>
      </c>
      <c r="V5" s="213">
        <v>12121.12</v>
      </c>
      <c r="W5" s="213">
        <v>3091.52</v>
      </c>
      <c r="X5" s="213">
        <v>15212.64</v>
      </c>
      <c r="Y5" s="213">
        <v>12121.12</v>
      </c>
      <c r="Z5" s="213">
        <v>3091.52</v>
      </c>
      <c r="AA5" s="213">
        <v>15212.64</v>
      </c>
      <c r="AB5" s="214">
        <v>15562.82</v>
      </c>
      <c r="AC5" s="215">
        <v>3091.52</v>
      </c>
      <c r="AD5" s="215">
        <v>18654.34</v>
      </c>
      <c r="AE5" s="213">
        <v>12121.12</v>
      </c>
      <c r="AF5" s="213">
        <v>3091.52</v>
      </c>
      <c r="AG5" s="213">
        <v>15212.64</v>
      </c>
      <c r="AH5" s="215">
        <v>12121.12</v>
      </c>
      <c r="AI5" s="215">
        <v>3091.52</v>
      </c>
      <c r="AJ5" s="215">
        <v>15212.64</v>
      </c>
      <c r="AK5" s="215">
        <v>19004.52</v>
      </c>
      <c r="AL5" s="215">
        <v>6183.04</v>
      </c>
      <c r="AM5" s="215">
        <v>25187.56</v>
      </c>
      <c r="AN5" s="247">
        <f>AP5-AO5</f>
        <v>18021.18</v>
      </c>
      <c r="AO5" s="215">
        <v>3091.52</v>
      </c>
      <c r="AP5" s="215">
        <v>21112.7</v>
      </c>
      <c r="AQ5" s="227" t="s">
        <v>881</v>
      </c>
    </row>
    <row r="6" spans="1:43" s="244" customFormat="1" ht="30" customHeight="1">
      <c r="A6" s="245" t="s">
        <v>911</v>
      </c>
      <c r="B6" s="212" t="s">
        <v>912</v>
      </c>
      <c r="C6" s="212" t="s">
        <v>913</v>
      </c>
      <c r="D6" s="212" t="s">
        <v>914</v>
      </c>
      <c r="E6" s="212" t="s">
        <v>915</v>
      </c>
      <c r="F6" s="246">
        <v>41275</v>
      </c>
      <c r="G6" s="213">
        <v>12586.6</v>
      </c>
      <c r="H6" s="213">
        <f>I6-G6</f>
        <v>2943.24</v>
      </c>
      <c r="I6" s="213">
        <v>15529.84</v>
      </c>
      <c r="J6" s="213">
        <v>12586.6</v>
      </c>
      <c r="K6" s="213">
        <f>L6-J6</f>
        <v>2943.24</v>
      </c>
      <c r="L6" s="213">
        <v>15529.84</v>
      </c>
      <c r="M6" s="213">
        <v>12586.6</v>
      </c>
      <c r="N6" s="213">
        <f>O6-M6</f>
        <v>2943.24</v>
      </c>
      <c r="O6" s="213">
        <v>15529.84</v>
      </c>
      <c r="P6" s="213">
        <v>12586.6</v>
      </c>
      <c r="Q6" s="213">
        <f>R6-P6</f>
        <v>2943.24</v>
      </c>
      <c r="R6" s="213">
        <v>15529.84</v>
      </c>
      <c r="S6" s="213">
        <v>12586.6</v>
      </c>
      <c r="T6" s="213">
        <f>U6-S6</f>
        <v>2943.24</v>
      </c>
      <c r="U6" s="213">
        <v>15529.84</v>
      </c>
      <c r="V6" s="213">
        <v>12586.6</v>
      </c>
      <c r="W6" s="213">
        <f>X6-V6</f>
        <v>2943.24</v>
      </c>
      <c r="X6" s="213">
        <v>15529.84</v>
      </c>
      <c r="Y6" s="213">
        <v>12586.6</v>
      </c>
      <c r="Z6" s="213">
        <f>AA6-Y6</f>
        <v>2943.24</v>
      </c>
      <c r="AA6" s="213">
        <v>15529.84</v>
      </c>
      <c r="AB6" s="213">
        <v>12586.6</v>
      </c>
      <c r="AC6" s="213">
        <f>AD6-AB6</f>
        <v>2943.24</v>
      </c>
      <c r="AD6" s="213">
        <v>15529.84</v>
      </c>
      <c r="AE6" s="213">
        <v>12586.6</v>
      </c>
      <c r="AF6" s="213">
        <f>AG6-AE6</f>
        <v>2943.24</v>
      </c>
      <c r="AG6" s="213">
        <v>15529.84</v>
      </c>
      <c r="AH6" s="215">
        <v>11720.85</v>
      </c>
      <c r="AI6" s="215">
        <f>AJ6-AH6</f>
        <v>3808.99</v>
      </c>
      <c r="AJ6" s="268">
        <v>15529.84</v>
      </c>
      <c r="AK6" s="215">
        <v>11720.85</v>
      </c>
      <c r="AL6" s="215">
        <f>AM6-AK6</f>
        <v>3808.99</v>
      </c>
      <c r="AM6" s="268">
        <v>15529.84</v>
      </c>
      <c r="AN6" s="215">
        <v>11720.85</v>
      </c>
      <c r="AO6" s="215">
        <f>AP6-AN6</f>
        <v>3808.99</v>
      </c>
      <c r="AP6" s="269">
        <v>15529.84</v>
      </c>
      <c r="AQ6" s="89" t="s">
        <v>1070</v>
      </c>
    </row>
    <row r="7" spans="1:43" s="217" customFormat="1" ht="30" customHeight="1">
      <c r="A7" s="245" t="s">
        <v>916</v>
      </c>
      <c r="B7" s="212" t="s">
        <v>917</v>
      </c>
      <c r="C7" s="212" t="s">
        <v>918</v>
      </c>
      <c r="D7" s="212" t="s">
        <v>919</v>
      </c>
      <c r="E7" s="270" t="s">
        <v>1004</v>
      </c>
      <c r="F7" s="246">
        <v>42736</v>
      </c>
      <c r="G7" s="215">
        <v>12536.52</v>
      </c>
      <c r="H7" s="215">
        <f>I7-G7</f>
        <v>4073.84</v>
      </c>
      <c r="I7" s="215">
        <v>16610.36</v>
      </c>
      <c r="J7" s="215">
        <v>12536.52</v>
      </c>
      <c r="K7" s="215">
        <f>L7-J7</f>
        <v>4073.84</v>
      </c>
      <c r="L7" s="215">
        <v>16610.36</v>
      </c>
      <c r="M7" s="215">
        <v>12536.52</v>
      </c>
      <c r="N7" s="215">
        <f>O7-M7</f>
        <v>4073.84</v>
      </c>
      <c r="O7" s="215">
        <v>16610.36</v>
      </c>
      <c r="P7" s="215">
        <v>12536.52</v>
      </c>
      <c r="Q7" s="215">
        <f>R7-P7</f>
        <v>4073.84</v>
      </c>
      <c r="R7" s="215">
        <v>16610.36</v>
      </c>
      <c r="S7" s="215">
        <v>12536.52</v>
      </c>
      <c r="T7" s="215">
        <f>U7-S7</f>
        <v>4073.84</v>
      </c>
      <c r="U7" s="215">
        <v>16610.36</v>
      </c>
      <c r="V7" s="215">
        <v>12536.52</v>
      </c>
      <c r="W7" s="215">
        <f>X7-V7</f>
        <v>4073.84</v>
      </c>
      <c r="X7" s="215">
        <v>16610.36</v>
      </c>
      <c r="Y7" s="215">
        <v>12536.52</v>
      </c>
      <c r="Z7" s="215">
        <f>AA7-Y7</f>
        <v>4073.84</v>
      </c>
      <c r="AA7" s="215">
        <v>16610.36</v>
      </c>
      <c r="AB7" s="215">
        <v>12536.52</v>
      </c>
      <c r="AC7" s="215">
        <f>AD7-AB7</f>
        <v>5036.32</v>
      </c>
      <c r="AD7" s="215">
        <v>17572.84</v>
      </c>
      <c r="AE7" s="215">
        <v>12536.52</v>
      </c>
      <c r="AF7" s="215">
        <f>AG7-AE7</f>
        <v>5036.32</v>
      </c>
      <c r="AG7" s="215">
        <v>17572.84</v>
      </c>
      <c r="AH7" s="215">
        <v>12536.52</v>
      </c>
      <c r="AI7" s="213">
        <f>AJ7-AH7</f>
        <v>5036.32</v>
      </c>
      <c r="AJ7" s="213">
        <v>17572.84</v>
      </c>
      <c r="AK7" s="215">
        <v>12536.52</v>
      </c>
      <c r="AL7" s="213">
        <f>AM7-AK7</f>
        <v>5036.32</v>
      </c>
      <c r="AM7" s="213">
        <v>17572.84</v>
      </c>
      <c r="AN7" s="215">
        <v>12536.52</v>
      </c>
      <c r="AO7" s="213">
        <f>AP7-AN7</f>
        <v>5036.32</v>
      </c>
      <c r="AP7" s="240">
        <v>17572.84</v>
      </c>
      <c r="AQ7" s="227" t="s">
        <v>881</v>
      </c>
    </row>
    <row r="8" spans="1:62" s="244" customFormat="1" ht="30" customHeight="1">
      <c r="A8" s="235" t="s">
        <v>787</v>
      </c>
      <c r="B8" s="236" t="s">
        <v>920</v>
      </c>
      <c r="C8" s="236" t="s">
        <v>35</v>
      </c>
      <c r="D8" s="236" t="s">
        <v>789</v>
      </c>
      <c r="E8" s="212" t="s">
        <v>790</v>
      </c>
      <c r="F8" s="237">
        <v>43581</v>
      </c>
      <c r="G8" s="215">
        <v>13032.77</v>
      </c>
      <c r="H8" s="215">
        <f>I8-G8</f>
        <v>5400.060000000001</v>
      </c>
      <c r="I8" s="215">
        <v>18432.83</v>
      </c>
      <c r="J8" s="215">
        <v>13032.77</v>
      </c>
      <c r="K8" s="215">
        <f>L8-J8</f>
        <v>5400.060000000001</v>
      </c>
      <c r="L8" s="215">
        <v>18432.83</v>
      </c>
      <c r="M8" s="215">
        <v>13032.77</v>
      </c>
      <c r="N8" s="215">
        <f>O8-M8</f>
        <v>5400.060000000001</v>
      </c>
      <c r="O8" s="215">
        <v>18432.83</v>
      </c>
      <c r="P8" s="215">
        <v>13032.77</v>
      </c>
      <c r="Q8" s="215">
        <f>R8-P8</f>
        <v>5400.060000000001</v>
      </c>
      <c r="R8" s="215">
        <v>18432.83</v>
      </c>
      <c r="S8" s="215">
        <v>13032.77</v>
      </c>
      <c r="T8" s="215">
        <f>U8-S8</f>
        <v>5400.060000000001</v>
      </c>
      <c r="U8" s="215">
        <v>18432.83</v>
      </c>
      <c r="V8" s="215">
        <v>13032.77</v>
      </c>
      <c r="W8" s="215">
        <f>X8-V8</f>
        <v>5400.060000000001</v>
      </c>
      <c r="X8" s="215">
        <v>18432.83</v>
      </c>
      <c r="Y8" s="215">
        <v>18825.11</v>
      </c>
      <c r="Z8" s="215">
        <f>AA8-Y8</f>
        <v>7800.09</v>
      </c>
      <c r="AA8" s="215">
        <v>26625.2</v>
      </c>
      <c r="AB8" s="215">
        <v>13032.77</v>
      </c>
      <c r="AC8" s="215">
        <f>AD8-AB8</f>
        <v>5400.060000000001</v>
      </c>
      <c r="AD8" s="215">
        <v>18432.83</v>
      </c>
      <c r="AE8" s="271">
        <f>AG8-AF8</f>
        <v>13032.77</v>
      </c>
      <c r="AF8" s="215">
        <v>5480.88</v>
      </c>
      <c r="AG8" s="215">
        <v>18513.65</v>
      </c>
      <c r="AH8" s="271">
        <f>AJ8-AI8</f>
        <v>13032.77</v>
      </c>
      <c r="AI8" s="215">
        <v>5480.88</v>
      </c>
      <c r="AJ8" s="215">
        <v>18513.65</v>
      </c>
      <c r="AK8" s="271">
        <f>AM8-AL8</f>
        <v>13032.77</v>
      </c>
      <c r="AL8" s="215">
        <v>5480.88</v>
      </c>
      <c r="AM8" s="215">
        <v>18513.65</v>
      </c>
      <c r="AN8" s="271">
        <f>AP8-AO8</f>
        <v>13032.77</v>
      </c>
      <c r="AO8" s="215">
        <v>5480.88</v>
      </c>
      <c r="AP8" s="215">
        <v>18513.65</v>
      </c>
      <c r="AQ8" s="228" t="s">
        <v>881</v>
      </c>
      <c r="AR8" s="248"/>
      <c r="AS8" s="248"/>
      <c r="AT8" s="248"/>
      <c r="AU8" s="248"/>
      <c r="AV8" s="248"/>
      <c r="AW8" s="248"/>
      <c r="AX8" s="248"/>
      <c r="AY8" s="248"/>
      <c r="AZ8" s="248"/>
      <c r="BA8" s="248"/>
      <c r="BB8" s="248"/>
      <c r="BC8" s="248"/>
      <c r="BD8" s="248"/>
      <c r="BE8" s="248"/>
      <c r="BF8" s="248"/>
      <c r="BG8" s="248"/>
      <c r="BH8" s="248"/>
      <c r="BI8" s="248"/>
      <c r="BJ8" s="248"/>
    </row>
    <row r="9" spans="1:43" s="249" customFormat="1" ht="30" customHeight="1">
      <c r="A9" s="245" t="s">
        <v>921</v>
      </c>
      <c r="B9" s="212" t="s">
        <v>917</v>
      </c>
      <c r="C9" s="84" t="s">
        <v>680</v>
      </c>
      <c r="D9" s="212" t="s">
        <v>922</v>
      </c>
      <c r="E9" s="212" t="s">
        <v>923</v>
      </c>
      <c r="F9" s="246">
        <v>44259</v>
      </c>
      <c r="G9" s="215" t="s">
        <v>881</v>
      </c>
      <c r="H9" s="215" t="s">
        <v>881</v>
      </c>
      <c r="I9" s="215" t="s">
        <v>881</v>
      </c>
      <c r="J9" s="215" t="s">
        <v>881</v>
      </c>
      <c r="K9" s="215" t="s">
        <v>881</v>
      </c>
      <c r="L9" s="215" t="s">
        <v>881</v>
      </c>
      <c r="M9" s="215">
        <v>11032.64</v>
      </c>
      <c r="N9" s="215">
        <f>O9-M9</f>
        <v>3596.2300000000014</v>
      </c>
      <c r="O9" s="266">
        <v>14628.87</v>
      </c>
      <c r="P9" s="215">
        <v>12160.55</v>
      </c>
      <c r="Q9" s="215">
        <f>R9-P9</f>
        <v>3976.5700000000015</v>
      </c>
      <c r="R9" s="269">
        <v>16137.12</v>
      </c>
      <c r="S9" s="215">
        <v>12160.55</v>
      </c>
      <c r="T9" s="213">
        <f>U9-S9</f>
        <v>3946.5300000000007</v>
      </c>
      <c r="U9" s="269">
        <v>16107.08</v>
      </c>
      <c r="V9" s="215">
        <v>12160.55</v>
      </c>
      <c r="W9" s="216">
        <f>X9-V9</f>
        <v>3946.5300000000007</v>
      </c>
      <c r="X9" s="269">
        <v>16107.08</v>
      </c>
      <c r="Y9" s="215">
        <v>12160.55</v>
      </c>
      <c r="Z9" s="213">
        <f>AA9-Y9</f>
        <v>3946.5300000000007</v>
      </c>
      <c r="AA9" s="269">
        <v>16107.08</v>
      </c>
      <c r="AB9" s="213">
        <f>11655.05+505.5</f>
        <v>12160.55</v>
      </c>
      <c r="AC9" s="213">
        <f>AD9-AB9</f>
        <v>4878.93</v>
      </c>
      <c r="AD9" s="213">
        <v>17039.48</v>
      </c>
      <c r="AE9" s="213">
        <f>11655.05+505.5</f>
        <v>12160.55</v>
      </c>
      <c r="AF9" s="213">
        <f>AG9-AE9</f>
        <v>4878.93</v>
      </c>
      <c r="AG9" s="213">
        <v>17039.48</v>
      </c>
      <c r="AH9" s="213">
        <f>11655.05+505.5</f>
        <v>12160.55</v>
      </c>
      <c r="AI9" s="213">
        <f>AJ9-AH9</f>
        <v>4878.93</v>
      </c>
      <c r="AJ9" s="213">
        <v>17039.48</v>
      </c>
      <c r="AK9" s="213">
        <f>11655.05+505.5</f>
        <v>12160.55</v>
      </c>
      <c r="AL9" s="213">
        <f>AM9-AK9</f>
        <v>4878.93</v>
      </c>
      <c r="AM9" s="213">
        <v>17039.48</v>
      </c>
      <c r="AN9" s="213">
        <f>11655.05+505.5</f>
        <v>12160.55</v>
      </c>
      <c r="AO9" s="213">
        <f>AP9-AN9</f>
        <v>4878.93</v>
      </c>
      <c r="AP9" s="213">
        <v>17039.48</v>
      </c>
      <c r="AQ9" s="227" t="s">
        <v>881</v>
      </c>
    </row>
    <row r="10" spans="1:43" s="249" customFormat="1" ht="30" customHeight="1">
      <c r="A10" s="245" t="s">
        <v>924</v>
      </c>
      <c r="B10" s="212" t="s">
        <v>23</v>
      </c>
      <c r="C10" s="212" t="s">
        <v>4</v>
      </c>
      <c r="D10" s="212" t="s">
        <v>925</v>
      </c>
      <c r="E10" s="212" t="s">
        <v>926</v>
      </c>
      <c r="F10" s="246">
        <v>44326</v>
      </c>
      <c r="G10" s="215" t="s">
        <v>881</v>
      </c>
      <c r="H10" s="215" t="s">
        <v>881</v>
      </c>
      <c r="I10" s="215" t="s">
        <v>881</v>
      </c>
      <c r="J10" s="215" t="s">
        <v>881</v>
      </c>
      <c r="K10" s="215" t="s">
        <v>881</v>
      </c>
      <c r="L10" s="215" t="s">
        <v>881</v>
      </c>
      <c r="M10" s="215" t="s">
        <v>881</v>
      </c>
      <c r="N10" s="215" t="s">
        <v>881</v>
      </c>
      <c r="O10" s="215" t="s">
        <v>881</v>
      </c>
      <c r="P10" s="215" t="s">
        <v>881</v>
      </c>
      <c r="Q10" s="215" t="s">
        <v>881</v>
      </c>
      <c r="R10" s="215" t="s">
        <v>881</v>
      </c>
      <c r="S10" s="213">
        <f>U10-T10</f>
        <v>8743.63</v>
      </c>
      <c r="T10" s="213">
        <v>684.09</v>
      </c>
      <c r="U10" s="213">
        <v>9427.72</v>
      </c>
      <c r="V10" s="213">
        <f>X10-W10</f>
        <v>17487.25</v>
      </c>
      <c r="W10" s="216">
        <v>1368.18</v>
      </c>
      <c r="X10" s="213">
        <v>18855.43</v>
      </c>
      <c r="Y10" s="213">
        <f>AA10-Z10</f>
        <v>20337.62</v>
      </c>
      <c r="Z10" s="213">
        <v>1596.2</v>
      </c>
      <c r="AA10" s="213">
        <v>21933.82</v>
      </c>
      <c r="AB10" s="213">
        <f>AD10-AC10</f>
        <v>21908.05</v>
      </c>
      <c r="AC10" s="213">
        <v>1721.84</v>
      </c>
      <c r="AD10" s="213">
        <v>23629.89</v>
      </c>
      <c r="AE10" s="213">
        <f>AG10-AF10</f>
        <v>18662.02</v>
      </c>
      <c r="AF10" s="213">
        <v>1462.16</v>
      </c>
      <c r="AG10" s="213">
        <v>20124.18</v>
      </c>
      <c r="AH10" s="213">
        <f>AJ10-AI10</f>
        <v>17856.75</v>
      </c>
      <c r="AI10" s="213">
        <v>1397.74</v>
      </c>
      <c r="AJ10" s="213">
        <v>19254.49</v>
      </c>
      <c r="AK10" s="213">
        <f>AM10-AL10</f>
        <v>17856.75</v>
      </c>
      <c r="AL10" s="213">
        <v>1397.74</v>
      </c>
      <c r="AM10" s="213">
        <v>19254.49</v>
      </c>
      <c r="AN10" s="213">
        <f>AP10-AO10</f>
        <v>17856.75</v>
      </c>
      <c r="AO10" s="213">
        <v>1397.74</v>
      </c>
      <c r="AP10" s="213">
        <v>19254.49</v>
      </c>
      <c r="AQ10" s="227" t="s">
        <v>881</v>
      </c>
    </row>
    <row r="11" spans="1:43" s="249" customFormat="1" ht="30" customHeight="1">
      <c r="A11" s="245" t="s">
        <v>927</v>
      </c>
      <c r="B11" s="212" t="s">
        <v>920</v>
      </c>
      <c r="C11" s="212" t="s">
        <v>4</v>
      </c>
      <c r="D11" s="212" t="s">
        <v>928</v>
      </c>
      <c r="E11" s="212" t="s">
        <v>929</v>
      </c>
      <c r="F11" s="246">
        <v>44348</v>
      </c>
      <c r="G11" s="215" t="s">
        <v>881</v>
      </c>
      <c r="H11" s="215" t="s">
        <v>881</v>
      </c>
      <c r="I11" s="215" t="s">
        <v>881</v>
      </c>
      <c r="J11" s="215" t="s">
        <v>881</v>
      </c>
      <c r="K11" s="215" t="s">
        <v>881</v>
      </c>
      <c r="L11" s="215" t="s">
        <v>881</v>
      </c>
      <c r="M11" s="215" t="s">
        <v>881</v>
      </c>
      <c r="N11" s="215" t="s">
        <v>881</v>
      </c>
      <c r="O11" s="215" t="s">
        <v>881</v>
      </c>
      <c r="P11" s="215" t="s">
        <v>881</v>
      </c>
      <c r="Q11" s="215" t="s">
        <v>881</v>
      </c>
      <c r="R11" s="215" t="s">
        <v>881</v>
      </c>
      <c r="S11" s="215" t="s">
        <v>881</v>
      </c>
      <c r="T11" s="215" t="s">
        <v>881</v>
      </c>
      <c r="U11" s="215" t="s">
        <v>881</v>
      </c>
      <c r="V11" s="213">
        <v>4682.57</v>
      </c>
      <c r="W11" s="216">
        <f>X11-V11</f>
        <v>1763.54</v>
      </c>
      <c r="X11" s="213">
        <v>6446.11</v>
      </c>
      <c r="Y11" s="213">
        <v>4682.57</v>
      </c>
      <c r="Z11" s="213">
        <f>AA11-Y11</f>
        <v>1763.5700000000006</v>
      </c>
      <c r="AA11" s="213">
        <v>6446.14</v>
      </c>
      <c r="AB11" s="213">
        <v>4682.57</v>
      </c>
      <c r="AC11" s="213">
        <f>AD11-AB11</f>
        <v>1763.5700000000006</v>
      </c>
      <c r="AD11" s="213">
        <v>6446.14</v>
      </c>
      <c r="AE11" s="213">
        <v>4682.57</v>
      </c>
      <c r="AF11" s="213">
        <f>AG11-AE11</f>
        <v>1763.5700000000006</v>
      </c>
      <c r="AG11" s="213">
        <v>6446.14</v>
      </c>
      <c r="AH11" s="213">
        <v>4682.57</v>
      </c>
      <c r="AI11" s="213">
        <f>AJ11-AH11</f>
        <v>1763.5700000000006</v>
      </c>
      <c r="AJ11" s="213">
        <v>6446.14</v>
      </c>
      <c r="AK11" s="213">
        <v>4682.57</v>
      </c>
      <c r="AL11" s="213">
        <f>AM11-AK11</f>
        <v>1763.5700000000006</v>
      </c>
      <c r="AM11" s="213">
        <v>6446.14</v>
      </c>
      <c r="AN11" s="213">
        <v>4682.57</v>
      </c>
      <c r="AO11" s="213">
        <f>AP11-AN11</f>
        <v>1763.5700000000006</v>
      </c>
      <c r="AP11" s="213">
        <v>6446.14</v>
      </c>
      <c r="AQ11" s="227" t="s">
        <v>881</v>
      </c>
    </row>
    <row r="12" spans="1:43" s="249" customFormat="1" ht="30" customHeight="1">
      <c r="A12" s="245" t="s">
        <v>930</v>
      </c>
      <c r="B12" s="212" t="s">
        <v>917</v>
      </c>
      <c r="C12" s="212" t="s">
        <v>918</v>
      </c>
      <c r="D12" s="212" t="s">
        <v>931</v>
      </c>
      <c r="E12" s="212" t="s">
        <v>1004</v>
      </c>
      <c r="F12" s="246">
        <v>40435</v>
      </c>
      <c r="G12" s="215">
        <v>5697.74</v>
      </c>
      <c r="H12" s="215">
        <f>I12-G12</f>
        <v>1873.1599999999999</v>
      </c>
      <c r="I12" s="215">
        <v>7570.9</v>
      </c>
      <c r="J12" s="215">
        <v>6270.02</v>
      </c>
      <c r="K12" s="214">
        <f>L12-J12</f>
        <v>1912.9899999999998</v>
      </c>
      <c r="L12" s="215">
        <v>8183.01</v>
      </c>
      <c r="M12" s="215">
        <v>5697.74</v>
      </c>
      <c r="N12" s="215">
        <f>O12-M12</f>
        <v>1873.1599999999999</v>
      </c>
      <c r="O12" s="215">
        <v>7570.9</v>
      </c>
      <c r="P12" s="215">
        <v>5697.74</v>
      </c>
      <c r="Q12" s="213">
        <f>R12-P12</f>
        <v>1763.9099999999999</v>
      </c>
      <c r="R12" s="213">
        <v>7461.65</v>
      </c>
      <c r="S12" s="215">
        <v>5697.74</v>
      </c>
      <c r="T12" s="213">
        <f>U12-S12</f>
        <v>1867.4099999999999</v>
      </c>
      <c r="U12" s="213">
        <v>7565.15</v>
      </c>
      <c r="V12" s="215">
        <v>5697.74</v>
      </c>
      <c r="W12" s="215">
        <f>X12-V12</f>
        <v>1873.1599999999999</v>
      </c>
      <c r="X12" s="215">
        <v>7570.9</v>
      </c>
      <c r="Y12" s="215">
        <v>5697.74</v>
      </c>
      <c r="Z12" s="213">
        <f>AA12-Y12</f>
        <v>1878.9099999999999</v>
      </c>
      <c r="AA12" s="213">
        <v>7576.65</v>
      </c>
      <c r="AB12" s="213">
        <f>5192.24+505.5</f>
        <v>5697.74</v>
      </c>
      <c r="AC12" s="213">
        <f>AD12-AB12</f>
        <v>2304.79</v>
      </c>
      <c r="AD12" s="266">
        <v>8002.53</v>
      </c>
      <c r="AE12" s="213">
        <f>5192.24+505.5</f>
        <v>5697.74</v>
      </c>
      <c r="AF12" s="213">
        <f>AG12-AE12</f>
        <v>2311.04</v>
      </c>
      <c r="AG12" s="213">
        <v>8008.78</v>
      </c>
      <c r="AH12" s="213">
        <f>5192.24+505.5</f>
        <v>5697.74</v>
      </c>
      <c r="AI12" s="213">
        <f>AJ12-AH12</f>
        <v>2311.04</v>
      </c>
      <c r="AJ12" s="213">
        <v>8008.78</v>
      </c>
      <c r="AK12" s="213">
        <f>5192.24+505.5</f>
        <v>5697.74</v>
      </c>
      <c r="AL12" s="213">
        <f>AM12-AK12</f>
        <v>2298.54</v>
      </c>
      <c r="AM12" s="213">
        <v>7996.28</v>
      </c>
      <c r="AN12" s="213">
        <f>5192.24+505.5</f>
        <v>5697.74</v>
      </c>
      <c r="AO12" s="213">
        <f>AP12-AN12</f>
        <v>2298.54</v>
      </c>
      <c r="AP12" s="213">
        <v>7996.28</v>
      </c>
      <c r="AQ12" s="227" t="s">
        <v>881</v>
      </c>
    </row>
    <row r="13" spans="1:43" s="249" customFormat="1" ht="30" customHeight="1">
      <c r="A13" s="245" t="s">
        <v>1005</v>
      </c>
      <c r="B13" s="212" t="s">
        <v>1006</v>
      </c>
      <c r="C13" s="212" t="s">
        <v>934</v>
      </c>
      <c r="D13" s="212" t="s">
        <v>1007</v>
      </c>
      <c r="E13" s="212" t="s">
        <v>1008</v>
      </c>
      <c r="F13" s="246">
        <v>44489</v>
      </c>
      <c r="G13" s="215" t="s">
        <v>881</v>
      </c>
      <c r="H13" s="215" t="s">
        <v>881</v>
      </c>
      <c r="I13" s="215" t="s">
        <v>881</v>
      </c>
      <c r="J13" s="215" t="s">
        <v>881</v>
      </c>
      <c r="K13" s="215" t="s">
        <v>881</v>
      </c>
      <c r="L13" s="215" t="s">
        <v>881</v>
      </c>
      <c r="M13" s="215" t="s">
        <v>881</v>
      </c>
      <c r="N13" s="215" t="s">
        <v>881</v>
      </c>
      <c r="O13" s="215" t="s">
        <v>881</v>
      </c>
      <c r="P13" s="215" t="s">
        <v>881</v>
      </c>
      <c r="Q13" s="215" t="s">
        <v>881</v>
      </c>
      <c r="R13" s="215" t="s">
        <v>881</v>
      </c>
      <c r="S13" s="215" t="s">
        <v>881</v>
      </c>
      <c r="T13" s="215" t="s">
        <v>881</v>
      </c>
      <c r="U13" s="215" t="s">
        <v>881</v>
      </c>
      <c r="V13" s="215" t="s">
        <v>881</v>
      </c>
      <c r="W13" s="215" t="s">
        <v>881</v>
      </c>
      <c r="X13" s="215" t="s">
        <v>881</v>
      </c>
      <c r="Y13" s="215" t="s">
        <v>881</v>
      </c>
      <c r="Z13" s="215" t="s">
        <v>881</v>
      </c>
      <c r="AA13" s="215" t="s">
        <v>881</v>
      </c>
      <c r="AB13" s="215" t="s">
        <v>881</v>
      </c>
      <c r="AC13" s="215" t="s">
        <v>881</v>
      </c>
      <c r="AD13" s="215" t="s">
        <v>881</v>
      </c>
      <c r="AE13" s="215" t="s">
        <v>881</v>
      </c>
      <c r="AF13" s="215" t="s">
        <v>881</v>
      </c>
      <c r="AG13" s="215" t="s">
        <v>881</v>
      </c>
      <c r="AH13" s="215">
        <v>1674.64</v>
      </c>
      <c r="AI13" s="215">
        <f>AJ13-AH13</f>
        <v>751.9199999999998</v>
      </c>
      <c r="AJ13" s="266">
        <v>2426.56</v>
      </c>
      <c r="AK13" s="213">
        <v>4567.2</v>
      </c>
      <c r="AL13" s="213">
        <f>AM13-AK13</f>
        <v>2050.67</v>
      </c>
      <c r="AM13" s="269">
        <v>6617.87</v>
      </c>
      <c r="AN13" s="213">
        <v>4567.2</v>
      </c>
      <c r="AO13" s="213">
        <f>AP13-AN13</f>
        <v>2050.67</v>
      </c>
      <c r="AP13" s="269">
        <v>6617.87</v>
      </c>
      <c r="AQ13" s="227" t="s">
        <v>881</v>
      </c>
    </row>
    <row r="14" spans="1:43" s="217" customFormat="1" ht="30" customHeight="1">
      <c r="A14" s="245" t="s">
        <v>932</v>
      </c>
      <c r="B14" s="212" t="s">
        <v>933</v>
      </c>
      <c r="C14" s="212" t="s">
        <v>934</v>
      </c>
      <c r="D14" s="212" t="s">
        <v>935</v>
      </c>
      <c r="E14" s="212" t="s">
        <v>936</v>
      </c>
      <c r="F14" s="218">
        <v>44272</v>
      </c>
      <c r="G14" s="215" t="s">
        <v>881</v>
      </c>
      <c r="H14" s="215" t="s">
        <v>881</v>
      </c>
      <c r="I14" s="215" t="s">
        <v>881</v>
      </c>
      <c r="J14" s="215" t="s">
        <v>881</v>
      </c>
      <c r="K14" s="215" t="s">
        <v>881</v>
      </c>
      <c r="L14" s="215" t="s">
        <v>881</v>
      </c>
      <c r="M14" s="215">
        <f>O14-N14</f>
        <v>6474.98</v>
      </c>
      <c r="N14" s="214">
        <v>1362.75</v>
      </c>
      <c r="O14" s="215">
        <v>7837.73</v>
      </c>
      <c r="P14" s="213">
        <f>R14-Q14</f>
        <v>13842.249999999998</v>
      </c>
      <c r="Q14" s="213">
        <v>2920.17</v>
      </c>
      <c r="R14" s="213">
        <v>16762.42</v>
      </c>
      <c r="S14" s="213">
        <f>U14-T14</f>
        <v>13842.249999999998</v>
      </c>
      <c r="T14" s="213">
        <v>2920.17</v>
      </c>
      <c r="U14" s="213">
        <v>16762.42</v>
      </c>
      <c r="V14" s="213">
        <f>X14-W14</f>
        <v>13842.249999999998</v>
      </c>
      <c r="W14" s="213">
        <v>2920.17</v>
      </c>
      <c r="X14" s="213">
        <v>16762.42</v>
      </c>
      <c r="Y14" s="213">
        <f>AA14-Z14</f>
        <v>13842.249999999998</v>
      </c>
      <c r="Z14" s="213">
        <v>2920.17</v>
      </c>
      <c r="AA14" s="213">
        <v>16762.42</v>
      </c>
      <c r="AB14" s="213">
        <f>AD14-AC14</f>
        <v>22138.23</v>
      </c>
      <c r="AC14" s="213">
        <v>4745.29</v>
      </c>
      <c r="AD14" s="213">
        <v>26883.52</v>
      </c>
      <c r="AE14" s="213">
        <f>AG14-AF14</f>
        <v>17160.64</v>
      </c>
      <c r="AF14" s="213">
        <v>3650.22</v>
      </c>
      <c r="AG14" s="269">
        <v>20810.86</v>
      </c>
      <c r="AH14" s="213">
        <f>AJ14-AI14</f>
        <v>17160.64</v>
      </c>
      <c r="AI14" s="213">
        <v>3650.22</v>
      </c>
      <c r="AJ14" s="269">
        <v>20810.86</v>
      </c>
      <c r="AK14" s="213">
        <f>AM14-AL14</f>
        <v>17160.64</v>
      </c>
      <c r="AL14" s="213">
        <v>18831.82</v>
      </c>
      <c r="AM14" s="213">
        <v>35992.46</v>
      </c>
      <c r="AN14" s="213">
        <f>AP14-AO14</f>
        <v>17160.64</v>
      </c>
      <c r="AO14" s="213">
        <v>3650.22</v>
      </c>
      <c r="AP14" s="269">
        <v>20810.86</v>
      </c>
      <c r="AQ14" s="227" t="s">
        <v>881</v>
      </c>
    </row>
    <row r="15" spans="1:43" s="249" customFormat="1" ht="30" customHeight="1">
      <c r="A15" s="245" t="s">
        <v>937</v>
      </c>
      <c r="B15" s="212" t="s">
        <v>805</v>
      </c>
      <c r="C15" s="212" t="s">
        <v>904</v>
      </c>
      <c r="D15" s="212" t="s">
        <v>819</v>
      </c>
      <c r="E15" s="212" t="s">
        <v>820</v>
      </c>
      <c r="F15" s="246">
        <v>43790</v>
      </c>
      <c r="G15" s="214">
        <v>28265.63</v>
      </c>
      <c r="H15" s="215">
        <f>I15-G15</f>
        <v>6598.2099999999955</v>
      </c>
      <c r="I15" s="215">
        <v>34863.84</v>
      </c>
      <c r="J15" s="214">
        <v>28046.45</v>
      </c>
      <c r="K15" s="215">
        <f>L15-J15</f>
        <v>6598.41</v>
      </c>
      <c r="L15" s="215">
        <v>34644.86</v>
      </c>
      <c r="M15" s="214">
        <v>28046.45</v>
      </c>
      <c r="N15" s="215">
        <f>O15-M15</f>
        <v>6598.41</v>
      </c>
      <c r="O15" s="215">
        <v>34644.86</v>
      </c>
      <c r="P15" s="214">
        <v>28046.45</v>
      </c>
      <c r="Q15" s="215">
        <f>R15-P15</f>
        <v>6598.41</v>
      </c>
      <c r="R15" s="215">
        <v>34644.86</v>
      </c>
      <c r="S15" s="214">
        <v>28046.45</v>
      </c>
      <c r="T15" s="215">
        <f>U15-S15</f>
        <v>6598.41</v>
      </c>
      <c r="U15" s="215">
        <v>34644.86</v>
      </c>
      <c r="V15" s="214">
        <v>28046.45</v>
      </c>
      <c r="W15" s="215">
        <f>X15-V15</f>
        <v>6598.41</v>
      </c>
      <c r="X15" s="215">
        <v>34644.86</v>
      </c>
      <c r="Y15" s="214">
        <v>28046.45</v>
      </c>
      <c r="Z15" s="215">
        <f>AA15-Y15</f>
        <v>6598.41</v>
      </c>
      <c r="AA15" s="215">
        <v>34644.86</v>
      </c>
      <c r="AB15" s="214">
        <v>28046.45</v>
      </c>
      <c r="AC15" s="215">
        <f>AD15-AB15</f>
        <v>6598.41</v>
      </c>
      <c r="AD15" s="215">
        <v>34644.86</v>
      </c>
      <c r="AE15" s="214">
        <v>28046.45</v>
      </c>
      <c r="AF15" s="215">
        <f>AG15-AE15</f>
        <v>6598.41</v>
      </c>
      <c r="AG15" s="215">
        <v>34644.86</v>
      </c>
      <c r="AH15" s="214">
        <v>28046.45</v>
      </c>
      <c r="AI15" s="215">
        <f>AJ15-AH15</f>
        <v>6598.41</v>
      </c>
      <c r="AJ15" s="215">
        <v>34644.86</v>
      </c>
      <c r="AK15" s="214">
        <v>28046.45</v>
      </c>
      <c r="AL15" s="215">
        <f>AM15-AK15</f>
        <v>6598.41</v>
      </c>
      <c r="AM15" s="215">
        <v>34644.86</v>
      </c>
      <c r="AN15" s="214">
        <v>28046.45</v>
      </c>
      <c r="AO15" s="215">
        <f>AP15-AN15</f>
        <v>6598.41</v>
      </c>
      <c r="AP15" s="241">
        <v>34644.86</v>
      </c>
      <c r="AQ15" s="227" t="s">
        <v>881</v>
      </c>
    </row>
    <row r="16" spans="1:43" s="217" customFormat="1" ht="30" customHeight="1">
      <c r="A16" s="245" t="s">
        <v>938</v>
      </c>
      <c r="B16" s="212" t="s">
        <v>920</v>
      </c>
      <c r="C16" s="212" t="s">
        <v>939</v>
      </c>
      <c r="D16" s="212" t="s">
        <v>940</v>
      </c>
      <c r="E16" s="250" t="s">
        <v>941</v>
      </c>
      <c r="F16" s="218">
        <v>44228</v>
      </c>
      <c r="G16" s="215" t="s">
        <v>881</v>
      </c>
      <c r="H16" s="215" t="s">
        <v>881</v>
      </c>
      <c r="I16" s="215" t="s">
        <v>881</v>
      </c>
      <c r="J16" s="215">
        <f>L16-K16</f>
        <v>8507.99</v>
      </c>
      <c r="K16" s="214">
        <v>2261.84</v>
      </c>
      <c r="L16" s="215">
        <v>10769.83</v>
      </c>
      <c r="M16" s="215">
        <f>O16-N16</f>
        <v>8507.99</v>
      </c>
      <c r="N16" s="214">
        <v>2261.84</v>
      </c>
      <c r="O16" s="215">
        <v>10769.83</v>
      </c>
      <c r="P16" s="215">
        <f>R16-Q16</f>
        <v>8507.99</v>
      </c>
      <c r="Q16" s="214">
        <v>2261.84</v>
      </c>
      <c r="R16" s="215">
        <v>10769.83</v>
      </c>
      <c r="S16" s="215">
        <f>U16-T16</f>
        <v>8507.99</v>
      </c>
      <c r="T16" s="214">
        <v>2261.84</v>
      </c>
      <c r="U16" s="215">
        <v>10769.83</v>
      </c>
      <c r="V16" s="215">
        <f>X16-W16</f>
        <v>8507.99</v>
      </c>
      <c r="W16" s="214">
        <v>2261.84</v>
      </c>
      <c r="X16" s="215">
        <v>10769.83</v>
      </c>
      <c r="Y16" s="215">
        <f>AA16-Z16</f>
        <v>8507.99</v>
      </c>
      <c r="Z16" s="214">
        <v>2261.84</v>
      </c>
      <c r="AA16" s="215">
        <v>10769.83</v>
      </c>
      <c r="AB16" s="215">
        <f>AD16-AC16</f>
        <v>8507.99</v>
      </c>
      <c r="AC16" s="214">
        <v>2261.84</v>
      </c>
      <c r="AD16" s="215">
        <v>10769.83</v>
      </c>
      <c r="AE16" s="215">
        <f>AG16-AF16</f>
        <v>8507.99</v>
      </c>
      <c r="AF16" s="214">
        <v>2261.84</v>
      </c>
      <c r="AG16" s="215">
        <v>10769.83</v>
      </c>
      <c r="AH16" s="215">
        <f>AJ16-AI16</f>
        <v>8507.99</v>
      </c>
      <c r="AI16" s="214">
        <v>2261.84</v>
      </c>
      <c r="AJ16" s="215">
        <v>10769.83</v>
      </c>
      <c r="AK16" s="215">
        <f>AM16-AL16</f>
        <v>8507.99</v>
      </c>
      <c r="AL16" s="214">
        <v>2261.84</v>
      </c>
      <c r="AM16" s="215">
        <v>10769.83</v>
      </c>
      <c r="AN16" s="215">
        <f>AP16-AO16</f>
        <v>8507.99</v>
      </c>
      <c r="AO16" s="214">
        <v>2261.84</v>
      </c>
      <c r="AP16" s="215">
        <v>10769.83</v>
      </c>
      <c r="AQ16" s="227" t="s">
        <v>881</v>
      </c>
    </row>
    <row r="17" spans="1:43" s="217" customFormat="1" ht="30" customHeight="1">
      <c r="A17" s="245" t="s">
        <v>942</v>
      </c>
      <c r="B17" s="212" t="s">
        <v>943</v>
      </c>
      <c r="C17" s="104" t="s">
        <v>680</v>
      </c>
      <c r="D17" s="250" t="s">
        <v>944</v>
      </c>
      <c r="E17" s="250" t="s">
        <v>466</v>
      </c>
      <c r="F17" s="218">
        <v>42736</v>
      </c>
      <c r="G17" s="216">
        <f>I17-H17</f>
        <v>3495.7099999999996</v>
      </c>
      <c r="H17" s="215">
        <v>1062.02</v>
      </c>
      <c r="I17" s="215">
        <v>4557.73</v>
      </c>
      <c r="J17" s="215">
        <f>L17-K17</f>
        <v>2710.7200000000003</v>
      </c>
      <c r="K17" s="214">
        <v>961.12</v>
      </c>
      <c r="L17" s="215">
        <v>3671.84</v>
      </c>
      <c r="M17" s="215">
        <f>O17-N17</f>
        <v>2884.76</v>
      </c>
      <c r="N17" s="214">
        <v>1029.81</v>
      </c>
      <c r="O17" s="215">
        <v>3914.57</v>
      </c>
      <c r="P17" s="213">
        <f>R17-Q17</f>
        <v>3084.7599999999998</v>
      </c>
      <c r="Q17" s="213">
        <v>1032.94</v>
      </c>
      <c r="R17" s="213">
        <v>4117.7</v>
      </c>
      <c r="S17" s="213">
        <f>U17-T17</f>
        <v>4742.320000000001</v>
      </c>
      <c r="T17" s="213">
        <v>1032.95</v>
      </c>
      <c r="U17" s="213">
        <v>5775.27</v>
      </c>
      <c r="V17" s="213">
        <f>X17-W17</f>
        <v>3429.8500000000004</v>
      </c>
      <c r="W17" s="216">
        <v>1032.95</v>
      </c>
      <c r="X17" s="213">
        <v>4462.8</v>
      </c>
      <c r="Y17" s="213">
        <f>AA17-Z17</f>
        <v>3364.89</v>
      </c>
      <c r="Z17" s="213">
        <v>988.27</v>
      </c>
      <c r="AA17" s="213">
        <v>4353.16</v>
      </c>
      <c r="AB17" s="213">
        <f>AD17-AC17</f>
        <v>3259.6800000000003</v>
      </c>
      <c r="AC17" s="213">
        <v>988.28</v>
      </c>
      <c r="AD17" s="213">
        <v>4247.96</v>
      </c>
      <c r="AE17" s="213">
        <f>AG17-AF17</f>
        <v>3259.6800000000003</v>
      </c>
      <c r="AF17" s="213">
        <v>988.28</v>
      </c>
      <c r="AG17" s="213">
        <v>4247.96</v>
      </c>
      <c r="AH17" s="213">
        <f>AJ17-AI17</f>
        <v>3280.4800000000005</v>
      </c>
      <c r="AI17" s="213">
        <v>988.28</v>
      </c>
      <c r="AJ17" s="269">
        <v>4268.76</v>
      </c>
      <c r="AK17" s="213">
        <f>AM17-AL17</f>
        <v>5815.969999999999</v>
      </c>
      <c r="AL17" s="213">
        <v>1837.73</v>
      </c>
      <c r="AM17" s="269">
        <v>7653.7</v>
      </c>
      <c r="AN17" s="213">
        <f>AP17-AO17</f>
        <v>2696.88</v>
      </c>
      <c r="AO17" s="213">
        <v>988.28</v>
      </c>
      <c r="AP17" s="213">
        <v>3685.16</v>
      </c>
      <c r="AQ17" s="227" t="s">
        <v>881</v>
      </c>
    </row>
    <row r="18" spans="1:43" s="249" customFormat="1" ht="30" customHeight="1">
      <c r="A18" s="245" t="s">
        <v>945</v>
      </c>
      <c r="B18" s="212" t="s">
        <v>920</v>
      </c>
      <c r="C18" s="212" t="s">
        <v>4</v>
      </c>
      <c r="D18" s="212" t="s">
        <v>946</v>
      </c>
      <c r="E18" s="212" t="s">
        <v>947</v>
      </c>
      <c r="F18" s="246">
        <v>44418</v>
      </c>
      <c r="G18" s="215" t="s">
        <v>881</v>
      </c>
      <c r="H18" s="215" t="s">
        <v>881</v>
      </c>
      <c r="I18" s="215" t="s">
        <v>881</v>
      </c>
      <c r="J18" s="215" t="s">
        <v>881</v>
      </c>
      <c r="K18" s="215" t="s">
        <v>881</v>
      </c>
      <c r="L18" s="215" t="s">
        <v>881</v>
      </c>
      <c r="M18" s="215" t="s">
        <v>881</v>
      </c>
      <c r="N18" s="215" t="s">
        <v>881</v>
      </c>
      <c r="O18" s="215" t="s">
        <v>881</v>
      </c>
      <c r="P18" s="215" t="s">
        <v>881</v>
      </c>
      <c r="Q18" s="215" t="s">
        <v>881</v>
      </c>
      <c r="R18" s="215" t="s">
        <v>881</v>
      </c>
      <c r="S18" s="215" t="s">
        <v>881</v>
      </c>
      <c r="T18" s="215" t="s">
        <v>881</v>
      </c>
      <c r="U18" s="215" t="s">
        <v>881</v>
      </c>
      <c r="V18" s="215" t="s">
        <v>881</v>
      </c>
      <c r="W18" s="215" t="s">
        <v>881</v>
      </c>
      <c r="X18" s="215" t="s">
        <v>881</v>
      </c>
      <c r="Y18" s="215" t="s">
        <v>881</v>
      </c>
      <c r="Z18" s="215" t="s">
        <v>881</v>
      </c>
      <c r="AA18" s="215" t="s">
        <v>881</v>
      </c>
      <c r="AB18" s="213">
        <v>4784.63</v>
      </c>
      <c r="AC18" s="213">
        <f>AD18-AB18</f>
        <v>2321.1800000000003</v>
      </c>
      <c r="AD18" s="213">
        <v>7105.81</v>
      </c>
      <c r="AE18" s="213">
        <v>6435.23</v>
      </c>
      <c r="AF18" s="213">
        <f>AG18-AE18</f>
        <v>2544.33</v>
      </c>
      <c r="AG18" s="266">
        <v>8979.56</v>
      </c>
      <c r="AH18" s="213">
        <v>6435.23</v>
      </c>
      <c r="AI18" s="213">
        <f>AJ18-AH18</f>
        <v>2544.33</v>
      </c>
      <c r="AJ18" s="266">
        <v>8979.56</v>
      </c>
      <c r="AK18" s="213">
        <v>6435.23</v>
      </c>
      <c r="AL18" s="213">
        <f>AM18-AK18</f>
        <v>2544.33</v>
      </c>
      <c r="AM18" s="266">
        <v>8979.56</v>
      </c>
      <c r="AN18" s="213">
        <v>6435.23</v>
      </c>
      <c r="AO18" s="213">
        <f>AP18-AN18</f>
        <v>2544.33</v>
      </c>
      <c r="AP18" s="213">
        <v>8979.56</v>
      </c>
      <c r="AQ18" s="227" t="s">
        <v>881</v>
      </c>
    </row>
    <row r="19" spans="1:43" s="217" customFormat="1" ht="30" customHeight="1">
      <c r="A19" s="245" t="s">
        <v>949</v>
      </c>
      <c r="B19" s="212" t="s">
        <v>950</v>
      </c>
      <c r="C19" s="212" t="s">
        <v>4</v>
      </c>
      <c r="D19" s="212" t="s">
        <v>951</v>
      </c>
      <c r="E19" s="212" t="s">
        <v>952</v>
      </c>
      <c r="F19" s="218">
        <v>44218</v>
      </c>
      <c r="G19" s="216">
        <f>I19-H19</f>
        <v>3203.29</v>
      </c>
      <c r="H19" s="215">
        <v>246</v>
      </c>
      <c r="I19" s="215">
        <v>3449.29</v>
      </c>
      <c r="J19" s="215">
        <f>L19-K19</f>
        <v>7580.73</v>
      </c>
      <c r="K19" s="214">
        <v>511.77</v>
      </c>
      <c r="L19" s="215">
        <v>8092.5</v>
      </c>
      <c r="M19" s="215">
        <f>O19-N19</f>
        <v>7834.499999999999</v>
      </c>
      <c r="N19" s="214">
        <v>595.96</v>
      </c>
      <c r="O19" s="215">
        <v>8430.46</v>
      </c>
      <c r="P19" s="215">
        <f>R19-Q19</f>
        <v>7834.499999999999</v>
      </c>
      <c r="Q19" s="214">
        <v>595.96</v>
      </c>
      <c r="R19" s="215">
        <v>8430.46</v>
      </c>
      <c r="S19" s="215">
        <f>U19-T19</f>
        <v>7834.499999999999</v>
      </c>
      <c r="T19" s="214">
        <v>595.96</v>
      </c>
      <c r="U19" s="215">
        <v>8430.46</v>
      </c>
      <c r="V19" s="215">
        <f>X19-W19</f>
        <v>7834.499999999999</v>
      </c>
      <c r="W19" s="214">
        <v>595.96</v>
      </c>
      <c r="X19" s="215">
        <v>8430.46</v>
      </c>
      <c r="Y19" s="213">
        <f>AA19-Z19</f>
        <v>9063.619999999999</v>
      </c>
      <c r="Z19" s="213">
        <v>694.28</v>
      </c>
      <c r="AA19" s="213">
        <v>9757.9</v>
      </c>
      <c r="AB19" s="213">
        <f>AD19-AC19</f>
        <v>9911.02</v>
      </c>
      <c r="AC19" s="213">
        <v>762.08</v>
      </c>
      <c r="AD19" s="213">
        <v>10673.1</v>
      </c>
      <c r="AE19" s="213">
        <f>AG19-AF19</f>
        <v>8080.419999999999</v>
      </c>
      <c r="AF19" s="213">
        <v>615.63</v>
      </c>
      <c r="AG19" s="269">
        <v>8696.05</v>
      </c>
      <c r="AH19" s="213">
        <f>AJ19-AI19</f>
        <v>6982.0599999999995</v>
      </c>
      <c r="AI19" s="213">
        <v>615.63</v>
      </c>
      <c r="AJ19" s="269">
        <v>7597.69</v>
      </c>
      <c r="AK19" s="213">
        <f>AM19-AL19</f>
        <v>6633</v>
      </c>
      <c r="AL19" s="213">
        <v>499.84</v>
      </c>
      <c r="AM19" s="269">
        <v>7132.84</v>
      </c>
      <c r="AN19" s="213">
        <f>AP19-AO19</f>
        <v>6633</v>
      </c>
      <c r="AO19" s="213">
        <v>499.84</v>
      </c>
      <c r="AP19" s="269">
        <v>7132.84</v>
      </c>
      <c r="AQ19" s="227" t="s">
        <v>881</v>
      </c>
    </row>
    <row r="20" spans="1:43" s="217" customFormat="1" ht="30" customHeight="1">
      <c r="A20" s="245" t="s">
        <v>841</v>
      </c>
      <c r="B20" s="212" t="s">
        <v>842</v>
      </c>
      <c r="C20" s="84" t="s">
        <v>1114</v>
      </c>
      <c r="D20" s="212" t="s">
        <v>843</v>
      </c>
      <c r="E20" s="212" t="s">
        <v>844</v>
      </c>
      <c r="F20" s="218">
        <v>43866</v>
      </c>
      <c r="G20" s="216">
        <f>I20-H20</f>
        <v>3730.97</v>
      </c>
      <c r="H20" s="215">
        <v>313.09</v>
      </c>
      <c r="I20" s="215">
        <v>4044.06</v>
      </c>
      <c r="J20" s="215">
        <v>3243.9</v>
      </c>
      <c r="K20" s="214">
        <f>L20-J20</f>
        <v>793.19</v>
      </c>
      <c r="L20" s="215">
        <v>4037.09</v>
      </c>
      <c r="M20" s="215">
        <v>3243.9</v>
      </c>
      <c r="N20" s="214">
        <f>O20-M20</f>
        <v>793.19</v>
      </c>
      <c r="O20" s="215">
        <v>4037.09</v>
      </c>
      <c r="P20" s="215">
        <v>3243.9</v>
      </c>
      <c r="Q20" s="214">
        <f>R20-P20</f>
        <v>793.19</v>
      </c>
      <c r="R20" s="215">
        <v>4037.09</v>
      </c>
      <c r="S20" s="215">
        <v>3243.9</v>
      </c>
      <c r="T20" s="214">
        <f>U20-S20</f>
        <v>793.19</v>
      </c>
      <c r="U20" s="215">
        <v>4037.09</v>
      </c>
      <c r="V20" s="215">
        <v>3243.9</v>
      </c>
      <c r="W20" s="214">
        <f>X20-V20</f>
        <v>793.19</v>
      </c>
      <c r="X20" s="215">
        <v>4037.09</v>
      </c>
      <c r="Y20" s="215">
        <v>3243.9</v>
      </c>
      <c r="Z20" s="214">
        <f>AA20-Y20</f>
        <v>793.19</v>
      </c>
      <c r="AA20" s="215">
        <v>4037.09</v>
      </c>
      <c r="AB20" s="215">
        <v>3243.9</v>
      </c>
      <c r="AC20" s="214">
        <f>AD20-AB20</f>
        <v>793.19</v>
      </c>
      <c r="AD20" s="215">
        <v>4037.09</v>
      </c>
      <c r="AE20" s="215">
        <v>3243.9</v>
      </c>
      <c r="AF20" s="214">
        <f>AG20-AE20</f>
        <v>793.19</v>
      </c>
      <c r="AG20" s="215">
        <v>4037.09</v>
      </c>
      <c r="AH20" s="215">
        <v>3243.9</v>
      </c>
      <c r="AI20" s="214">
        <f>AJ20-AH20</f>
        <v>793.19</v>
      </c>
      <c r="AJ20" s="215">
        <v>4037.09</v>
      </c>
      <c r="AK20" s="215">
        <v>3243.9</v>
      </c>
      <c r="AL20" s="214">
        <f>AM20-AK20</f>
        <v>793.19</v>
      </c>
      <c r="AM20" s="215">
        <v>4037.09</v>
      </c>
      <c r="AN20" s="215">
        <v>3243.9</v>
      </c>
      <c r="AO20" s="214">
        <f>AP20-AN20</f>
        <v>793.19</v>
      </c>
      <c r="AP20" s="269">
        <v>4037.09</v>
      </c>
      <c r="AQ20" s="227" t="s">
        <v>881</v>
      </c>
    </row>
    <row r="21" spans="1:43" s="217" customFormat="1" ht="30" customHeight="1">
      <c r="A21" s="245" t="s">
        <v>720</v>
      </c>
      <c r="B21" s="212" t="s">
        <v>950</v>
      </c>
      <c r="C21" s="212" t="s">
        <v>4</v>
      </c>
      <c r="D21" s="212" t="s">
        <v>721</v>
      </c>
      <c r="E21" s="212" t="s">
        <v>722</v>
      </c>
      <c r="F21" s="218">
        <v>43101</v>
      </c>
      <c r="G21" s="216">
        <f>I21-H21</f>
        <v>36708.85</v>
      </c>
      <c r="H21" s="215">
        <v>2905.9</v>
      </c>
      <c r="I21" s="215">
        <v>39614.75</v>
      </c>
      <c r="J21" s="215">
        <f>L21-K21</f>
        <v>30757.530000000002</v>
      </c>
      <c r="K21" s="214">
        <v>2429.8</v>
      </c>
      <c r="L21" s="215">
        <v>33187.33</v>
      </c>
      <c r="M21" s="215">
        <f>O21-N21</f>
        <v>31438.03</v>
      </c>
      <c r="N21" s="214">
        <v>2484.24</v>
      </c>
      <c r="O21" s="215">
        <v>33922.27</v>
      </c>
      <c r="P21" s="213">
        <f>R21-Q21</f>
        <v>28847.64</v>
      </c>
      <c r="Q21" s="213">
        <v>2277.01</v>
      </c>
      <c r="R21" s="213">
        <v>31124.65</v>
      </c>
      <c r="S21" s="213">
        <f>U21-T21</f>
        <v>30965.449999999997</v>
      </c>
      <c r="T21" s="213">
        <v>2446.43</v>
      </c>
      <c r="U21" s="213">
        <v>33411.88</v>
      </c>
      <c r="V21" s="213">
        <f>X21-W21</f>
        <v>30757.530000000002</v>
      </c>
      <c r="W21" s="216">
        <v>2429.8</v>
      </c>
      <c r="X21" s="213">
        <v>33187.33</v>
      </c>
      <c r="Y21" s="213">
        <f>AA21-Z21</f>
        <v>29925.800000000003</v>
      </c>
      <c r="Z21" s="213">
        <v>2363.26</v>
      </c>
      <c r="AA21" s="213">
        <v>32289.06</v>
      </c>
      <c r="AB21" s="213">
        <f>AD21-AC21</f>
        <v>31794.840000000004</v>
      </c>
      <c r="AC21" s="213">
        <v>2512.78</v>
      </c>
      <c r="AD21" s="213">
        <v>34307.62</v>
      </c>
      <c r="AE21" s="213">
        <f>AG21-AF21</f>
        <v>31636.989999999998</v>
      </c>
      <c r="AF21" s="213">
        <v>2500.15</v>
      </c>
      <c r="AG21" s="213">
        <v>34137.14</v>
      </c>
      <c r="AH21" s="213">
        <f>AJ21-AI21</f>
        <v>31564.710000000003</v>
      </c>
      <c r="AI21" s="213">
        <v>2494.37</v>
      </c>
      <c r="AJ21" s="213">
        <v>34059.08</v>
      </c>
      <c r="AK21" s="213">
        <f>AM21-AL21</f>
        <v>34123.189999999995</v>
      </c>
      <c r="AL21" s="213">
        <v>2699.05</v>
      </c>
      <c r="AM21" s="213">
        <v>36822.24</v>
      </c>
      <c r="AN21" s="213">
        <f>AP21-AO21</f>
        <v>52328.32</v>
      </c>
      <c r="AO21" s="213">
        <v>4251.45</v>
      </c>
      <c r="AP21" s="268">
        <v>56579.77</v>
      </c>
      <c r="AQ21" s="227" t="s">
        <v>881</v>
      </c>
    </row>
    <row r="22" spans="1:43" s="217" customFormat="1" ht="30" customHeight="1">
      <c r="A22" s="245" t="s">
        <v>823</v>
      </c>
      <c r="B22" s="212" t="s">
        <v>920</v>
      </c>
      <c r="C22" s="250" t="s">
        <v>939</v>
      </c>
      <c r="D22" s="250" t="s">
        <v>825</v>
      </c>
      <c r="E22" s="250" t="s">
        <v>826</v>
      </c>
      <c r="F22" s="218">
        <v>43626</v>
      </c>
      <c r="G22" s="216">
        <v>5688.18</v>
      </c>
      <c r="H22" s="215">
        <f>I22-G22</f>
        <v>2211.54</v>
      </c>
      <c r="I22" s="215">
        <v>7899.72</v>
      </c>
      <c r="J22" s="216">
        <v>5688.18</v>
      </c>
      <c r="K22" s="215">
        <f>L22-J22</f>
        <v>2211.54</v>
      </c>
      <c r="L22" s="215">
        <v>7899.72</v>
      </c>
      <c r="M22" s="216">
        <v>5688.18</v>
      </c>
      <c r="N22" s="215">
        <f>O22-M22</f>
        <v>2211.54</v>
      </c>
      <c r="O22" s="215">
        <v>7899.72</v>
      </c>
      <c r="P22" s="216">
        <v>5688.18</v>
      </c>
      <c r="Q22" s="215">
        <f>R22-P22</f>
        <v>2211.54</v>
      </c>
      <c r="R22" s="215">
        <v>7899.72</v>
      </c>
      <c r="S22" s="216">
        <v>5688.18</v>
      </c>
      <c r="T22" s="215">
        <f>U22-S22</f>
        <v>2211.54</v>
      </c>
      <c r="U22" s="215">
        <v>7899.72</v>
      </c>
      <c r="V22" s="216">
        <v>5688.18</v>
      </c>
      <c r="W22" s="215">
        <f>X22-V22</f>
        <v>2211.54</v>
      </c>
      <c r="X22" s="215">
        <v>7899.72</v>
      </c>
      <c r="Y22" s="216">
        <v>5688.18</v>
      </c>
      <c r="Z22" s="215">
        <f>AA22-Y22</f>
        <v>2211.54</v>
      </c>
      <c r="AA22" s="215">
        <v>7899.72</v>
      </c>
      <c r="AB22" s="213">
        <v>5688.18</v>
      </c>
      <c r="AC22" s="213">
        <f>AD22-AB22</f>
        <v>2211.5199999999995</v>
      </c>
      <c r="AD22" s="213">
        <v>7899.7</v>
      </c>
      <c r="AE22" s="216">
        <v>5688.18</v>
      </c>
      <c r="AF22" s="215">
        <f>AG22-AE22</f>
        <v>2211.54</v>
      </c>
      <c r="AG22" s="215">
        <v>7899.72</v>
      </c>
      <c r="AH22" s="216">
        <v>5688.18</v>
      </c>
      <c r="AI22" s="215">
        <f>AJ22-AH22</f>
        <v>2211.54</v>
      </c>
      <c r="AJ22" s="215">
        <v>7899.72</v>
      </c>
      <c r="AK22" s="213">
        <v>5688.18</v>
      </c>
      <c r="AL22" s="213">
        <f aca="true" t="shared" si="0" ref="AL22:AL28">AM22-AK22</f>
        <v>2211.5199999999995</v>
      </c>
      <c r="AM22" s="213">
        <v>7899.7</v>
      </c>
      <c r="AN22" s="216">
        <v>5688.18</v>
      </c>
      <c r="AO22" s="215">
        <f>AP22-AN22</f>
        <v>2211.54</v>
      </c>
      <c r="AP22" s="215">
        <v>7899.72</v>
      </c>
      <c r="AQ22" s="227" t="s">
        <v>881</v>
      </c>
    </row>
    <row r="23" spans="1:43" s="217" customFormat="1" ht="30" customHeight="1">
      <c r="A23" s="245" t="s">
        <v>953</v>
      </c>
      <c r="B23" s="212" t="s">
        <v>917</v>
      </c>
      <c r="C23" s="250" t="s">
        <v>8</v>
      </c>
      <c r="D23" s="250" t="s">
        <v>954</v>
      </c>
      <c r="E23" s="250" t="s">
        <v>955</v>
      </c>
      <c r="F23" s="218">
        <v>34335</v>
      </c>
      <c r="G23" s="215">
        <v>20962.97</v>
      </c>
      <c r="H23" s="215">
        <f>I23-G23</f>
        <v>6927.129999999997</v>
      </c>
      <c r="I23" s="215">
        <v>27890.1</v>
      </c>
      <c r="J23" s="215">
        <v>20962.97</v>
      </c>
      <c r="K23" s="215">
        <f>L23-J23</f>
        <v>6927.129999999997</v>
      </c>
      <c r="L23" s="215">
        <v>27890.1</v>
      </c>
      <c r="M23" s="215">
        <v>20962.97</v>
      </c>
      <c r="N23" s="215">
        <f>O23-M23</f>
        <v>6927.129999999997</v>
      </c>
      <c r="O23" s="215">
        <v>27890.1</v>
      </c>
      <c r="P23" s="215">
        <v>20962.97</v>
      </c>
      <c r="Q23" s="215">
        <f>R23-P23</f>
        <v>6927.129999999997</v>
      </c>
      <c r="R23" s="215">
        <v>27890.1</v>
      </c>
      <c r="S23" s="215">
        <v>20962.97</v>
      </c>
      <c r="T23" s="215">
        <f>U23-S23</f>
        <v>6927.129999999997</v>
      </c>
      <c r="U23" s="215">
        <v>27890.1</v>
      </c>
      <c r="V23" s="215">
        <v>20962.97</v>
      </c>
      <c r="W23" s="215">
        <f>X23-V23</f>
        <v>6927.129999999997</v>
      </c>
      <c r="X23" s="215">
        <v>27890.1</v>
      </c>
      <c r="Y23" s="215">
        <v>20962.97</v>
      </c>
      <c r="Z23" s="215">
        <f>AA23-Y23</f>
        <v>6927.129999999997</v>
      </c>
      <c r="AA23" s="215">
        <v>27890.1</v>
      </c>
      <c r="AB23" s="213">
        <f>20457.47+505.5</f>
        <v>20962.97</v>
      </c>
      <c r="AC23" s="213">
        <f>AD23-AB23</f>
        <v>8563.719999999998</v>
      </c>
      <c r="AD23" s="213">
        <v>29526.69</v>
      </c>
      <c r="AE23" s="213">
        <f>20457.47+505.5</f>
        <v>20962.97</v>
      </c>
      <c r="AF23" s="213">
        <f>AG23-AE23</f>
        <v>8563.719999999998</v>
      </c>
      <c r="AG23" s="213">
        <v>29526.69</v>
      </c>
      <c r="AH23" s="213">
        <f>20457.47+505.5</f>
        <v>20962.97</v>
      </c>
      <c r="AI23" s="213">
        <f>AJ23-AH23</f>
        <v>8563.719999999998</v>
      </c>
      <c r="AJ23" s="213">
        <v>29526.69</v>
      </c>
      <c r="AK23" s="213">
        <f>20457.47+505.5</f>
        <v>20962.97</v>
      </c>
      <c r="AL23" s="213">
        <f t="shared" si="0"/>
        <v>8563.719999999998</v>
      </c>
      <c r="AM23" s="213">
        <v>29526.69</v>
      </c>
      <c r="AN23" s="213">
        <f>20457.47+505.5</f>
        <v>20962.97</v>
      </c>
      <c r="AO23" s="213">
        <f>AP23-AN23</f>
        <v>8563.719999999998</v>
      </c>
      <c r="AP23" s="213">
        <v>29526.69</v>
      </c>
      <c r="AQ23" s="227" t="s">
        <v>881</v>
      </c>
    </row>
    <row r="24" spans="1:43" s="217" customFormat="1" ht="30" customHeight="1">
      <c r="A24" s="245" t="s">
        <v>956</v>
      </c>
      <c r="B24" s="212" t="s">
        <v>917</v>
      </c>
      <c r="C24" s="212" t="s">
        <v>918</v>
      </c>
      <c r="D24" s="212" t="s">
        <v>957</v>
      </c>
      <c r="E24" s="212" t="s">
        <v>1004</v>
      </c>
      <c r="F24" s="218">
        <v>42675</v>
      </c>
      <c r="G24" s="215">
        <v>12160.55</v>
      </c>
      <c r="H24" s="215">
        <f>I24-G24</f>
        <v>3946.5300000000007</v>
      </c>
      <c r="I24" s="269">
        <v>16107.08</v>
      </c>
      <c r="J24" s="215">
        <v>12160.55</v>
      </c>
      <c r="K24" s="215">
        <f>L24-J24</f>
        <v>3946.5300000000007</v>
      </c>
      <c r="L24" s="269">
        <v>16107.08</v>
      </c>
      <c r="M24" s="215">
        <v>12160.55</v>
      </c>
      <c r="N24" s="215">
        <f>O24-M24</f>
        <v>3946.5300000000007</v>
      </c>
      <c r="O24" s="269">
        <v>16107.08</v>
      </c>
      <c r="P24" s="215">
        <v>12160.55</v>
      </c>
      <c r="Q24" s="215">
        <f>R24-P24</f>
        <v>3946.5300000000007</v>
      </c>
      <c r="R24" s="269">
        <v>16107.08</v>
      </c>
      <c r="S24" s="215">
        <v>12160.55</v>
      </c>
      <c r="T24" s="215">
        <f>U24-S24</f>
        <v>3946.5300000000007</v>
      </c>
      <c r="U24" s="269">
        <v>16107.08</v>
      </c>
      <c r="V24" s="215">
        <v>12160.55</v>
      </c>
      <c r="W24" s="215">
        <f>X24-V24</f>
        <v>3946.5300000000007</v>
      </c>
      <c r="X24" s="269">
        <v>16107.08</v>
      </c>
      <c r="Y24" s="215">
        <v>12160.55</v>
      </c>
      <c r="Z24" s="215">
        <f>AA24-Y24</f>
        <v>3946.5300000000007</v>
      </c>
      <c r="AA24" s="269">
        <v>16107.08</v>
      </c>
      <c r="AB24" s="213">
        <f>11655.05+505.5</f>
        <v>12160.55</v>
      </c>
      <c r="AC24" s="213">
        <f>AD24-AB24</f>
        <v>4878.93</v>
      </c>
      <c r="AD24" s="213">
        <v>17039.48</v>
      </c>
      <c r="AE24" s="213">
        <f>11655.05+505.5</f>
        <v>12160.55</v>
      </c>
      <c r="AF24" s="213">
        <f>AG24-AE24</f>
        <v>4878.93</v>
      </c>
      <c r="AG24" s="213">
        <v>17039.48</v>
      </c>
      <c r="AH24" s="213">
        <f>11655.05+505.5</f>
        <v>12160.55</v>
      </c>
      <c r="AI24" s="213">
        <f>AJ24-AH24</f>
        <v>4878.93</v>
      </c>
      <c r="AJ24" s="213">
        <v>17039.48</v>
      </c>
      <c r="AK24" s="213">
        <f>11655.05+505.5</f>
        <v>12160.55</v>
      </c>
      <c r="AL24" s="213">
        <f t="shared" si="0"/>
        <v>4878.93</v>
      </c>
      <c r="AM24" s="213">
        <v>17039.48</v>
      </c>
      <c r="AN24" s="213">
        <f>11655.05+505.5</f>
        <v>12160.55</v>
      </c>
      <c r="AO24" s="213">
        <f>AP24-AN24</f>
        <v>4878.93</v>
      </c>
      <c r="AP24" s="213">
        <v>17039.48</v>
      </c>
      <c r="AQ24" s="227" t="s">
        <v>881</v>
      </c>
    </row>
    <row r="25" spans="1:43" s="217" customFormat="1" ht="30" customHeight="1">
      <c r="A25" s="245" t="s">
        <v>1009</v>
      </c>
      <c r="B25" s="212" t="s">
        <v>948</v>
      </c>
      <c r="C25" s="212" t="s">
        <v>918</v>
      </c>
      <c r="D25" s="212" t="s">
        <v>1010</v>
      </c>
      <c r="E25" s="212" t="s">
        <v>1011</v>
      </c>
      <c r="F25" s="218">
        <v>44510</v>
      </c>
      <c r="G25" s="215" t="s">
        <v>881</v>
      </c>
      <c r="H25" s="215" t="s">
        <v>881</v>
      </c>
      <c r="I25" s="215" t="s">
        <v>881</v>
      </c>
      <c r="J25" s="215" t="s">
        <v>881</v>
      </c>
      <c r="K25" s="215" t="s">
        <v>881</v>
      </c>
      <c r="L25" s="215" t="s">
        <v>881</v>
      </c>
      <c r="M25" s="215" t="s">
        <v>881</v>
      </c>
      <c r="N25" s="215" t="s">
        <v>881</v>
      </c>
      <c r="O25" s="215" t="s">
        <v>881</v>
      </c>
      <c r="P25" s="215" t="s">
        <v>881</v>
      </c>
      <c r="Q25" s="215" t="s">
        <v>881</v>
      </c>
      <c r="R25" s="215" t="s">
        <v>881</v>
      </c>
      <c r="S25" s="215" t="s">
        <v>881</v>
      </c>
      <c r="T25" s="215" t="s">
        <v>881</v>
      </c>
      <c r="U25" s="215" t="s">
        <v>881</v>
      </c>
      <c r="V25" s="215" t="s">
        <v>881</v>
      </c>
      <c r="W25" s="215" t="s">
        <v>881</v>
      </c>
      <c r="X25" s="215" t="s">
        <v>881</v>
      </c>
      <c r="Y25" s="215" t="s">
        <v>881</v>
      </c>
      <c r="Z25" s="215" t="s">
        <v>881</v>
      </c>
      <c r="AA25" s="215" t="s">
        <v>881</v>
      </c>
      <c r="AB25" s="215" t="s">
        <v>881</v>
      </c>
      <c r="AC25" s="215" t="s">
        <v>881</v>
      </c>
      <c r="AD25" s="215" t="s">
        <v>881</v>
      </c>
      <c r="AE25" s="215" t="s">
        <v>881</v>
      </c>
      <c r="AF25" s="215" t="s">
        <v>881</v>
      </c>
      <c r="AG25" s="215" t="s">
        <v>881</v>
      </c>
      <c r="AH25" s="215" t="s">
        <v>881</v>
      </c>
      <c r="AI25" s="215" t="s">
        <v>881</v>
      </c>
      <c r="AJ25" s="215" t="s">
        <v>881</v>
      </c>
      <c r="AK25" s="213">
        <v>7234.74</v>
      </c>
      <c r="AL25" s="213">
        <f t="shared" si="0"/>
        <v>1292.1200000000008</v>
      </c>
      <c r="AM25" s="213">
        <v>8526.86</v>
      </c>
      <c r="AN25" s="213">
        <f>AP25-AO25</f>
        <v>8681.720000000001</v>
      </c>
      <c r="AO25" s="213">
        <v>1550.56</v>
      </c>
      <c r="AP25" s="213">
        <v>10232.28</v>
      </c>
      <c r="AQ25" s="228" t="s">
        <v>881</v>
      </c>
    </row>
    <row r="26" spans="1:43" s="217" customFormat="1" ht="30" customHeight="1">
      <c r="A26" s="245" t="s">
        <v>958</v>
      </c>
      <c r="B26" s="212" t="s">
        <v>917</v>
      </c>
      <c r="C26" s="212" t="s">
        <v>918</v>
      </c>
      <c r="D26" s="212" t="s">
        <v>919</v>
      </c>
      <c r="E26" s="212" t="s">
        <v>1004</v>
      </c>
      <c r="F26" s="218">
        <v>42736</v>
      </c>
      <c r="G26" s="215">
        <v>12160.55</v>
      </c>
      <c r="H26" s="215">
        <f>I26-G26</f>
        <v>3946.5300000000007</v>
      </c>
      <c r="I26" s="215">
        <v>16107.08</v>
      </c>
      <c r="J26" s="215">
        <v>12160.55</v>
      </c>
      <c r="K26" s="215">
        <f>L26-J26</f>
        <v>3946.5300000000007</v>
      </c>
      <c r="L26" s="215">
        <v>16107.08</v>
      </c>
      <c r="M26" s="215">
        <v>12160.55</v>
      </c>
      <c r="N26" s="215">
        <f>O26-M26</f>
        <v>3946.5300000000007</v>
      </c>
      <c r="O26" s="215">
        <v>16107.08</v>
      </c>
      <c r="P26" s="215">
        <v>12160.55</v>
      </c>
      <c r="Q26" s="215">
        <f>R26-P26</f>
        <v>3946.5300000000007</v>
      </c>
      <c r="R26" s="215">
        <v>16107.08</v>
      </c>
      <c r="S26" s="215">
        <v>12160.55</v>
      </c>
      <c r="T26" s="215">
        <f>U26-S26</f>
        <v>3946.5300000000007</v>
      </c>
      <c r="U26" s="215">
        <v>16107.08</v>
      </c>
      <c r="V26" s="215">
        <v>12160.55</v>
      </c>
      <c r="W26" s="215">
        <f>X26-V26</f>
        <v>3946.5300000000007</v>
      </c>
      <c r="X26" s="215">
        <v>16107.08</v>
      </c>
      <c r="Y26" s="215">
        <v>12160.55</v>
      </c>
      <c r="Z26" s="215">
        <f>AA26-Y26</f>
        <v>3946.5300000000007</v>
      </c>
      <c r="AA26" s="215">
        <v>16107.08</v>
      </c>
      <c r="AB26" s="213">
        <f>11655.05+505.5</f>
        <v>12160.55</v>
      </c>
      <c r="AC26" s="213">
        <f>AD26-AB26</f>
        <v>4878.93</v>
      </c>
      <c r="AD26" s="213">
        <v>17039.48</v>
      </c>
      <c r="AE26" s="213">
        <f>11655.05+505.5</f>
        <v>12160.55</v>
      </c>
      <c r="AF26" s="213">
        <f>AG26-AE26</f>
        <v>4878.93</v>
      </c>
      <c r="AG26" s="213">
        <v>17039.48</v>
      </c>
      <c r="AH26" s="213">
        <f>11655.05+505.5</f>
        <v>12160.55</v>
      </c>
      <c r="AI26" s="213">
        <f>AJ26-AH26</f>
        <v>4878.93</v>
      </c>
      <c r="AJ26" s="213">
        <v>17039.48</v>
      </c>
      <c r="AK26" s="213">
        <f>11655.05+505.5</f>
        <v>12160.55</v>
      </c>
      <c r="AL26" s="213">
        <f t="shared" si="0"/>
        <v>4878.93</v>
      </c>
      <c r="AM26" s="213">
        <v>17039.48</v>
      </c>
      <c r="AN26" s="213">
        <f>11655.05+505.5</f>
        <v>12160.55</v>
      </c>
      <c r="AO26" s="213">
        <f>AP26-AN26</f>
        <v>4878.93</v>
      </c>
      <c r="AP26" s="213">
        <v>17039.48</v>
      </c>
      <c r="AQ26" s="227" t="s">
        <v>881</v>
      </c>
    </row>
    <row r="27" spans="1:43" s="217" customFormat="1" ht="30" customHeight="1">
      <c r="A27" s="245" t="s">
        <v>959</v>
      </c>
      <c r="B27" s="212" t="s">
        <v>917</v>
      </c>
      <c r="C27" s="212" t="s">
        <v>918</v>
      </c>
      <c r="D27" s="212" t="s">
        <v>919</v>
      </c>
      <c r="E27" s="212" t="s">
        <v>1004</v>
      </c>
      <c r="F27" s="218">
        <v>42736</v>
      </c>
      <c r="G27" s="215">
        <v>6928.41</v>
      </c>
      <c r="H27" s="215">
        <f>I27-G27</f>
        <v>2174.870000000001</v>
      </c>
      <c r="I27" s="215">
        <v>9103.28</v>
      </c>
      <c r="J27" s="215">
        <v>6928.41</v>
      </c>
      <c r="K27" s="215">
        <f>L27-J27</f>
        <v>2174.870000000001</v>
      </c>
      <c r="L27" s="215">
        <v>9103.28</v>
      </c>
      <c r="M27" s="215">
        <v>6928.41</v>
      </c>
      <c r="N27" s="215">
        <f>O27-M27</f>
        <v>2174.870000000001</v>
      </c>
      <c r="O27" s="215">
        <v>9103.28</v>
      </c>
      <c r="P27" s="215">
        <v>6928.41</v>
      </c>
      <c r="Q27" s="215">
        <f>R27-P27</f>
        <v>2174.870000000001</v>
      </c>
      <c r="R27" s="215">
        <v>9103.28</v>
      </c>
      <c r="S27" s="215">
        <v>6928.41</v>
      </c>
      <c r="T27" s="215">
        <f>U27-S27</f>
        <v>2174.870000000001</v>
      </c>
      <c r="U27" s="215">
        <v>9103.28</v>
      </c>
      <c r="V27" s="215">
        <v>6928.41</v>
      </c>
      <c r="W27" s="215">
        <f>X27-V27</f>
        <v>2174.870000000001</v>
      </c>
      <c r="X27" s="215">
        <v>9103.28</v>
      </c>
      <c r="Y27" s="215">
        <v>6928.41</v>
      </c>
      <c r="Z27" s="215">
        <f>AA27-Y27</f>
        <v>2174.870000000001</v>
      </c>
      <c r="AA27" s="215">
        <v>9103.28</v>
      </c>
      <c r="AB27" s="213">
        <f>6422.91+505.5</f>
        <v>6928.41</v>
      </c>
      <c r="AC27" s="213">
        <f>AD27-AB27</f>
        <v>2688.7000000000007</v>
      </c>
      <c r="AD27" s="213">
        <v>9617.11</v>
      </c>
      <c r="AE27" s="213">
        <f>6422.91+505.5</f>
        <v>6928.41</v>
      </c>
      <c r="AF27" s="213">
        <f>AG27-AE27</f>
        <v>2688.7000000000007</v>
      </c>
      <c r="AG27" s="213">
        <v>9617.11</v>
      </c>
      <c r="AH27" s="213">
        <f>6422.91+505.5</f>
        <v>6928.41</v>
      </c>
      <c r="AI27" s="213">
        <f>AJ27-AH27</f>
        <v>2688.7000000000007</v>
      </c>
      <c r="AJ27" s="213">
        <v>9617.11</v>
      </c>
      <c r="AK27" s="213">
        <f>6422.91+505.5</f>
        <v>6928.41</v>
      </c>
      <c r="AL27" s="213">
        <f t="shared" si="0"/>
        <v>2688.7000000000007</v>
      </c>
      <c r="AM27" s="213">
        <v>9617.11</v>
      </c>
      <c r="AN27" s="213">
        <f>6422.91+505.5</f>
        <v>6928.41</v>
      </c>
      <c r="AO27" s="213">
        <f>AP27-AN27</f>
        <v>2688.7000000000007</v>
      </c>
      <c r="AP27" s="213">
        <v>9617.11</v>
      </c>
      <c r="AQ27" s="227" t="s">
        <v>881</v>
      </c>
    </row>
    <row r="28" spans="1:43" s="217" customFormat="1" ht="30" customHeight="1">
      <c r="A28" s="245" t="s">
        <v>96</v>
      </c>
      <c r="B28" s="212" t="s">
        <v>62</v>
      </c>
      <c r="C28" s="212" t="s">
        <v>35</v>
      </c>
      <c r="D28" s="212" t="s">
        <v>664</v>
      </c>
      <c r="E28" s="212" t="s">
        <v>1015</v>
      </c>
      <c r="F28" s="218">
        <v>40118</v>
      </c>
      <c r="G28" s="216">
        <f>I28-H28</f>
        <v>20158.469999999998</v>
      </c>
      <c r="H28" s="215">
        <v>6769.29</v>
      </c>
      <c r="I28" s="215">
        <v>26927.76</v>
      </c>
      <c r="J28" s="215">
        <f>L28-K28</f>
        <v>20158.47</v>
      </c>
      <c r="K28" s="214">
        <v>6721.8</v>
      </c>
      <c r="L28" s="215">
        <v>26880.27</v>
      </c>
      <c r="M28" s="215">
        <f>O28-N28</f>
        <v>20158.47</v>
      </c>
      <c r="N28" s="214">
        <v>6576.53</v>
      </c>
      <c r="O28" s="215">
        <v>26735</v>
      </c>
      <c r="P28" s="213">
        <f>R28-Q28</f>
        <v>20158.469999999998</v>
      </c>
      <c r="Q28" s="213">
        <v>6911.79</v>
      </c>
      <c r="R28" s="213">
        <v>27070.26</v>
      </c>
      <c r="S28" s="213">
        <f>U28-T28</f>
        <v>20250.84</v>
      </c>
      <c r="T28" s="213">
        <v>6723.72</v>
      </c>
      <c r="U28" s="213">
        <v>26974.56</v>
      </c>
      <c r="V28" s="213">
        <f>X28-W28</f>
        <v>20276.02</v>
      </c>
      <c r="W28" s="216">
        <v>6165.87</v>
      </c>
      <c r="X28" s="213">
        <v>26441.89</v>
      </c>
      <c r="Y28" s="213">
        <f>AA28-Z28</f>
        <v>20276.02</v>
      </c>
      <c r="Z28" s="213">
        <v>5893.77</v>
      </c>
      <c r="AA28" s="213">
        <v>26169.79</v>
      </c>
      <c r="AB28" s="213">
        <f>AD28-AC28</f>
        <v>20236.6</v>
      </c>
      <c r="AC28" s="213">
        <v>7708.18</v>
      </c>
      <c r="AD28" s="213">
        <v>27944.78</v>
      </c>
      <c r="AE28" s="213">
        <f>AG28-AF28</f>
        <v>20236.600000000002</v>
      </c>
      <c r="AF28" s="213">
        <v>8573.21</v>
      </c>
      <c r="AG28" s="213">
        <v>28809.81</v>
      </c>
      <c r="AH28" s="214">
        <f>15075.35+303.93+5161.25</f>
        <v>20540.53</v>
      </c>
      <c r="AI28" s="213">
        <f>AJ28-AH28</f>
        <v>6697.52</v>
      </c>
      <c r="AJ28" s="213">
        <v>27238.05</v>
      </c>
      <c r="AK28" s="213">
        <f>15075.35+376.88+5161.25</f>
        <v>20613.48</v>
      </c>
      <c r="AL28" s="213">
        <f t="shared" si="0"/>
        <v>8050.200000000001</v>
      </c>
      <c r="AM28" s="213">
        <v>28663.68</v>
      </c>
      <c r="AN28" s="213">
        <f>15075.35+376.88+6378.18</f>
        <v>21830.41</v>
      </c>
      <c r="AO28" s="213">
        <f>AP28-AN28</f>
        <v>8512.560000000001</v>
      </c>
      <c r="AP28" s="213">
        <v>30342.97</v>
      </c>
      <c r="AQ28" s="227" t="s">
        <v>881</v>
      </c>
    </row>
    <row r="29" spans="1:43" s="217" customFormat="1" ht="30" customHeight="1">
      <c r="A29" s="245" t="s">
        <v>667</v>
      </c>
      <c r="B29" s="212" t="s">
        <v>960</v>
      </c>
      <c r="C29" s="212" t="s">
        <v>14</v>
      </c>
      <c r="D29" s="212" t="s">
        <v>669</v>
      </c>
      <c r="E29" s="212" t="s">
        <v>735</v>
      </c>
      <c r="F29" s="218">
        <v>40070</v>
      </c>
      <c r="G29" s="216">
        <v>5340.16</v>
      </c>
      <c r="H29" s="215">
        <f>I29-G29</f>
        <v>1685.0500000000002</v>
      </c>
      <c r="I29" s="215">
        <v>7025.21</v>
      </c>
      <c r="J29" s="215">
        <v>4146.37</v>
      </c>
      <c r="K29" s="214">
        <f>L29-J29</f>
        <v>1179.54</v>
      </c>
      <c r="L29" s="215">
        <v>5325.91</v>
      </c>
      <c r="M29" s="215">
        <v>1179.54</v>
      </c>
      <c r="N29" s="214">
        <f>O29-M29</f>
        <v>4203.37</v>
      </c>
      <c r="O29" s="215">
        <v>5382.91</v>
      </c>
      <c r="P29" s="213">
        <v>5340.16</v>
      </c>
      <c r="Q29" s="214" t="s">
        <v>881</v>
      </c>
      <c r="R29" s="213">
        <v>5340.16</v>
      </c>
      <c r="S29" s="213">
        <v>4632.24</v>
      </c>
      <c r="T29" s="213">
        <f>U29-S29</f>
        <v>722.1700000000001</v>
      </c>
      <c r="U29" s="213">
        <v>5354.41</v>
      </c>
      <c r="V29" s="213">
        <f>X29</f>
        <v>5354.71</v>
      </c>
      <c r="W29" s="216" t="s">
        <v>881</v>
      </c>
      <c r="X29" s="213">
        <v>5354.71</v>
      </c>
      <c r="Y29" s="213">
        <v>5368.66</v>
      </c>
      <c r="Z29" s="213">
        <f>AA29-Y29</f>
        <v>2527.59</v>
      </c>
      <c r="AA29" s="213">
        <v>7896.25</v>
      </c>
      <c r="AB29" s="213">
        <f>AD29-AC29</f>
        <v>5763.16</v>
      </c>
      <c r="AC29" s="213">
        <v>313.5</v>
      </c>
      <c r="AD29" s="269">
        <v>6076.66</v>
      </c>
      <c r="AE29" s="213">
        <f>AG29-AF29</f>
        <v>5762.88</v>
      </c>
      <c r="AF29" s="213">
        <v>552.87</v>
      </c>
      <c r="AG29" s="269">
        <v>6315.75</v>
      </c>
      <c r="AH29" s="213">
        <f>AJ29-AI29</f>
        <v>5762.88</v>
      </c>
      <c r="AI29" s="213">
        <v>552.87</v>
      </c>
      <c r="AJ29" s="269">
        <v>6315.75</v>
      </c>
      <c r="AK29" s="213">
        <f>AM29-AL29</f>
        <v>5762.88</v>
      </c>
      <c r="AL29" s="213">
        <v>538.62</v>
      </c>
      <c r="AM29" s="269">
        <v>6301.5</v>
      </c>
      <c r="AN29" s="213">
        <f>AP29-AO29</f>
        <v>5816.59</v>
      </c>
      <c r="AO29" s="213">
        <v>5532.43</v>
      </c>
      <c r="AP29" s="213">
        <v>11349.02</v>
      </c>
      <c r="AQ29" s="228" t="s">
        <v>881</v>
      </c>
    </row>
    <row r="30" spans="1:43" s="217" customFormat="1" ht="30" customHeight="1">
      <c r="A30" s="245" t="s">
        <v>1012</v>
      </c>
      <c r="B30" s="212" t="s">
        <v>920</v>
      </c>
      <c r="C30" s="212" t="s">
        <v>835</v>
      </c>
      <c r="D30" s="212" t="s">
        <v>1013</v>
      </c>
      <c r="E30" s="212" t="s">
        <v>1014</v>
      </c>
      <c r="F30" s="218">
        <v>44476</v>
      </c>
      <c r="G30" s="216" t="s">
        <v>881</v>
      </c>
      <c r="H30" s="216" t="s">
        <v>881</v>
      </c>
      <c r="I30" s="216" t="s">
        <v>881</v>
      </c>
      <c r="J30" s="216" t="s">
        <v>881</v>
      </c>
      <c r="K30" s="216" t="s">
        <v>881</v>
      </c>
      <c r="L30" s="216" t="s">
        <v>881</v>
      </c>
      <c r="M30" s="216" t="s">
        <v>881</v>
      </c>
      <c r="N30" s="216" t="s">
        <v>881</v>
      </c>
      <c r="O30" s="216" t="s">
        <v>881</v>
      </c>
      <c r="P30" s="216" t="s">
        <v>881</v>
      </c>
      <c r="Q30" s="216" t="s">
        <v>881</v>
      </c>
      <c r="R30" s="216" t="s">
        <v>881</v>
      </c>
      <c r="S30" s="216" t="s">
        <v>881</v>
      </c>
      <c r="T30" s="216" t="s">
        <v>881</v>
      </c>
      <c r="U30" s="216" t="s">
        <v>881</v>
      </c>
      <c r="V30" s="216" t="s">
        <v>881</v>
      </c>
      <c r="W30" s="216" t="s">
        <v>881</v>
      </c>
      <c r="X30" s="216" t="s">
        <v>881</v>
      </c>
      <c r="Y30" s="216" t="s">
        <v>881</v>
      </c>
      <c r="Z30" s="216" t="s">
        <v>881</v>
      </c>
      <c r="AA30" s="216" t="s">
        <v>881</v>
      </c>
      <c r="AB30" s="216" t="s">
        <v>881</v>
      </c>
      <c r="AC30" s="216" t="s">
        <v>881</v>
      </c>
      <c r="AD30" s="216" t="s">
        <v>881</v>
      </c>
      <c r="AE30" s="216" t="s">
        <v>881</v>
      </c>
      <c r="AF30" s="216" t="s">
        <v>881</v>
      </c>
      <c r="AG30" s="216" t="s">
        <v>881</v>
      </c>
      <c r="AH30" s="213">
        <v>14003.23</v>
      </c>
      <c r="AI30" s="213">
        <f>AJ30-AH30</f>
        <v>6295.100000000002</v>
      </c>
      <c r="AJ30" s="213">
        <v>20298.33</v>
      </c>
      <c r="AK30" s="213">
        <v>17364</v>
      </c>
      <c r="AL30" s="213">
        <f>AM30-AK30</f>
        <v>7805.91</v>
      </c>
      <c r="AM30" s="213">
        <v>25169.91</v>
      </c>
      <c r="AN30" s="213">
        <v>17364</v>
      </c>
      <c r="AO30" s="213">
        <f>AP30-AN30</f>
        <v>7805.91</v>
      </c>
      <c r="AP30" s="213">
        <v>25169.91</v>
      </c>
      <c r="AQ30" s="228" t="s">
        <v>881</v>
      </c>
    </row>
    <row r="31" spans="1:43" s="217" customFormat="1" ht="30" customHeight="1">
      <c r="A31" s="245" t="s">
        <v>854</v>
      </c>
      <c r="B31" s="212" t="s">
        <v>920</v>
      </c>
      <c r="C31" s="212" t="s">
        <v>939</v>
      </c>
      <c r="D31" s="212" t="s">
        <v>855</v>
      </c>
      <c r="E31" s="212" t="s">
        <v>856</v>
      </c>
      <c r="F31" s="218">
        <v>43656</v>
      </c>
      <c r="G31" s="216">
        <f>I31-H31</f>
        <v>8354.23</v>
      </c>
      <c r="H31" s="215">
        <v>1958.73</v>
      </c>
      <c r="I31" s="215">
        <v>10312.96</v>
      </c>
      <c r="J31" s="216">
        <f>L31-K31</f>
        <v>8354.23</v>
      </c>
      <c r="K31" s="215">
        <v>1958.73</v>
      </c>
      <c r="L31" s="215">
        <v>10312.96</v>
      </c>
      <c r="M31" s="216">
        <f>O31-N31</f>
        <v>8354.23</v>
      </c>
      <c r="N31" s="215">
        <v>1958.73</v>
      </c>
      <c r="O31" s="215">
        <v>10312.96</v>
      </c>
      <c r="P31" s="216">
        <f>R31-Q31</f>
        <v>8354.23</v>
      </c>
      <c r="Q31" s="215">
        <v>1958.73</v>
      </c>
      <c r="R31" s="215">
        <v>10312.96</v>
      </c>
      <c r="S31" s="216">
        <f>U31-T31</f>
        <v>8354.23</v>
      </c>
      <c r="T31" s="215">
        <v>1958.73</v>
      </c>
      <c r="U31" s="215">
        <v>10312.96</v>
      </c>
      <c r="V31" s="216">
        <f>X31-W31</f>
        <v>8354.23</v>
      </c>
      <c r="W31" s="215">
        <v>1958.73</v>
      </c>
      <c r="X31" s="215">
        <v>10312.96</v>
      </c>
      <c r="Y31" s="216">
        <f>AA31-Z31</f>
        <v>8354.23</v>
      </c>
      <c r="Z31" s="215">
        <v>1958.73</v>
      </c>
      <c r="AA31" s="215">
        <v>10312.96</v>
      </c>
      <c r="AB31" s="216">
        <f>AD31-AC31</f>
        <v>8354.23</v>
      </c>
      <c r="AC31" s="215">
        <v>1958.73</v>
      </c>
      <c r="AD31" s="215">
        <v>10312.96</v>
      </c>
      <c r="AE31" s="216">
        <f>AG31-AF31</f>
        <v>8354.23</v>
      </c>
      <c r="AF31" s="215">
        <v>1958.73</v>
      </c>
      <c r="AG31" s="215">
        <v>10312.96</v>
      </c>
      <c r="AH31" s="216">
        <f>AJ31-AI31</f>
        <v>8354.23</v>
      </c>
      <c r="AI31" s="215">
        <v>1958.73</v>
      </c>
      <c r="AJ31" s="215">
        <v>10312.96</v>
      </c>
      <c r="AK31" s="216">
        <f>AM31-AL31</f>
        <v>8354.23</v>
      </c>
      <c r="AL31" s="215">
        <v>1958.73</v>
      </c>
      <c r="AM31" s="215">
        <v>10312.96</v>
      </c>
      <c r="AN31" s="216">
        <f>AP31-AO31</f>
        <v>8354.23</v>
      </c>
      <c r="AO31" s="215">
        <v>1958.73</v>
      </c>
      <c r="AP31" s="215">
        <v>10312.96</v>
      </c>
      <c r="AQ31" s="227" t="s">
        <v>881</v>
      </c>
    </row>
    <row r="32" spans="1:43" s="249" customFormat="1" ht="30" customHeight="1">
      <c r="A32" s="245" t="s">
        <v>961</v>
      </c>
      <c r="B32" s="212" t="s">
        <v>917</v>
      </c>
      <c r="C32" s="212" t="s">
        <v>8</v>
      </c>
      <c r="D32" s="212" t="s">
        <v>954</v>
      </c>
      <c r="E32" s="251" t="s">
        <v>955</v>
      </c>
      <c r="F32" s="246">
        <v>34335</v>
      </c>
      <c r="G32" s="215">
        <v>12912.49</v>
      </c>
      <c r="H32" s="215">
        <f>I32-G32</f>
        <v>4201.140000000001</v>
      </c>
      <c r="I32" s="215">
        <v>17113.63</v>
      </c>
      <c r="J32" s="215">
        <v>12912.49</v>
      </c>
      <c r="K32" s="215">
        <f>L32-J32</f>
        <v>4201.140000000001</v>
      </c>
      <c r="L32" s="215">
        <v>17113.63</v>
      </c>
      <c r="M32" s="215">
        <v>12912.49</v>
      </c>
      <c r="N32" s="215">
        <f>O32-M32</f>
        <v>4201.140000000001</v>
      </c>
      <c r="O32" s="215">
        <v>17113.63</v>
      </c>
      <c r="P32" s="215">
        <v>12912.49</v>
      </c>
      <c r="Q32" s="215">
        <f>R32-P32</f>
        <v>4201.140000000001</v>
      </c>
      <c r="R32" s="215">
        <v>17113.63</v>
      </c>
      <c r="S32" s="215">
        <v>12912.49</v>
      </c>
      <c r="T32" s="215">
        <f>U32-S32</f>
        <v>4201.140000000001</v>
      </c>
      <c r="U32" s="215">
        <v>17113.63</v>
      </c>
      <c r="V32" s="215">
        <v>12912.49</v>
      </c>
      <c r="W32" s="215">
        <f>X32-V32</f>
        <v>4201.140000000001</v>
      </c>
      <c r="X32" s="215">
        <v>17113.63</v>
      </c>
      <c r="Y32" s="215">
        <v>12912.49</v>
      </c>
      <c r="Z32" s="215">
        <f>AA32-Y32</f>
        <v>4201.140000000001</v>
      </c>
      <c r="AA32" s="215">
        <v>17113.63</v>
      </c>
      <c r="AB32" s="213">
        <f>12406.99+505.5</f>
        <v>12912.49</v>
      </c>
      <c r="AC32" s="213">
        <f>AD32-AB32</f>
        <v>5193.699999999999</v>
      </c>
      <c r="AD32" s="213">
        <v>18106.19</v>
      </c>
      <c r="AE32" s="213">
        <f>12406.99+505.5</f>
        <v>12912.49</v>
      </c>
      <c r="AF32" s="213">
        <f>AG32-AE32</f>
        <v>5193.699999999999</v>
      </c>
      <c r="AG32" s="213">
        <v>18106.19</v>
      </c>
      <c r="AH32" s="213">
        <f>12406.99+505.5</f>
        <v>12912.49</v>
      </c>
      <c r="AI32" s="213">
        <f>AJ32-AH32</f>
        <v>5193.699999999999</v>
      </c>
      <c r="AJ32" s="213">
        <v>18106.19</v>
      </c>
      <c r="AK32" s="213">
        <f>12406.99+505.5</f>
        <v>12912.49</v>
      </c>
      <c r="AL32" s="213">
        <f>AM32-AK32</f>
        <v>5193.699999999999</v>
      </c>
      <c r="AM32" s="213">
        <v>18106.19</v>
      </c>
      <c r="AN32" s="213">
        <f>12406.99+505.5</f>
        <v>12912.49</v>
      </c>
      <c r="AO32" s="213">
        <f>AP32-AN32</f>
        <v>5193.699999999999</v>
      </c>
      <c r="AP32" s="213">
        <v>18106.19</v>
      </c>
      <c r="AQ32" s="227" t="s">
        <v>881</v>
      </c>
    </row>
    <row r="33" spans="1:43" s="217" customFormat="1" ht="30" customHeight="1">
      <c r="A33" s="245" t="s">
        <v>962</v>
      </c>
      <c r="B33" s="212" t="s">
        <v>917</v>
      </c>
      <c r="C33" s="212" t="s">
        <v>918</v>
      </c>
      <c r="D33" s="212" t="s">
        <v>919</v>
      </c>
      <c r="E33" s="212" t="s">
        <v>1004</v>
      </c>
      <c r="F33" s="218">
        <v>42736</v>
      </c>
      <c r="G33" s="215">
        <v>10210.39</v>
      </c>
      <c r="H33" s="215">
        <f>I33-G33</f>
        <v>3286.1800000000003</v>
      </c>
      <c r="I33" s="215">
        <v>13496.57</v>
      </c>
      <c r="J33" s="215">
        <v>10210.39</v>
      </c>
      <c r="K33" s="215">
        <f>L33-J33</f>
        <v>3286.1800000000003</v>
      </c>
      <c r="L33" s="215">
        <v>13496.57</v>
      </c>
      <c r="M33" s="215">
        <v>10210.39</v>
      </c>
      <c r="N33" s="215">
        <f>O33-M33</f>
        <v>3286.1800000000003</v>
      </c>
      <c r="O33" s="215">
        <v>13496.57</v>
      </c>
      <c r="P33" s="215">
        <v>10210.39</v>
      </c>
      <c r="Q33" s="215">
        <f>R33-P33</f>
        <v>3286.1800000000003</v>
      </c>
      <c r="R33" s="215">
        <v>13496.57</v>
      </c>
      <c r="S33" s="215">
        <v>10210.39</v>
      </c>
      <c r="T33" s="215">
        <f>U33-S33</f>
        <v>3286.1800000000003</v>
      </c>
      <c r="U33" s="215">
        <v>13496.57</v>
      </c>
      <c r="V33" s="215">
        <v>10210.39</v>
      </c>
      <c r="W33" s="215">
        <f>X33-V33</f>
        <v>3286.1800000000003</v>
      </c>
      <c r="X33" s="215">
        <v>13496.57</v>
      </c>
      <c r="Y33" s="215">
        <v>10210.39</v>
      </c>
      <c r="Z33" s="215">
        <f>AA33-Y33</f>
        <v>3286.1800000000003</v>
      </c>
      <c r="AA33" s="215">
        <v>13496.57</v>
      </c>
      <c r="AB33" s="213">
        <f>9704.89+505.5</f>
        <v>10210.39</v>
      </c>
      <c r="AC33" s="213">
        <f>AD33-AB33</f>
        <v>4062.5699999999997</v>
      </c>
      <c r="AD33" s="213">
        <v>14272.96</v>
      </c>
      <c r="AE33" s="213">
        <f>9704.89+505.5</f>
        <v>10210.39</v>
      </c>
      <c r="AF33" s="213">
        <f>AG33-AE33</f>
        <v>4062.5699999999997</v>
      </c>
      <c r="AG33" s="213">
        <v>14272.96</v>
      </c>
      <c r="AH33" s="213">
        <f>9704.89+505.5</f>
        <v>10210.39</v>
      </c>
      <c r="AI33" s="213">
        <f>AJ33-AH33</f>
        <v>4062.5699999999997</v>
      </c>
      <c r="AJ33" s="213">
        <v>14272.96</v>
      </c>
      <c r="AK33" s="213">
        <f>9704.89+505.5</f>
        <v>10210.39</v>
      </c>
      <c r="AL33" s="213">
        <f>AM33-AK33</f>
        <v>4062.5699999999997</v>
      </c>
      <c r="AM33" s="213">
        <v>14272.96</v>
      </c>
      <c r="AN33" s="213">
        <f>9704.89+505.5</f>
        <v>10210.39</v>
      </c>
      <c r="AO33" s="213">
        <f>AP33-AN33</f>
        <v>4062.5699999999997</v>
      </c>
      <c r="AP33" s="213">
        <v>14272.96</v>
      </c>
      <c r="AQ33" s="227" t="s">
        <v>881</v>
      </c>
    </row>
    <row r="34" spans="1:43" s="217" customFormat="1" ht="30" customHeight="1">
      <c r="A34" s="299" t="s">
        <v>963</v>
      </c>
      <c r="B34" s="212" t="s">
        <v>964</v>
      </c>
      <c r="C34" s="212" t="s">
        <v>4</v>
      </c>
      <c r="D34" s="212" t="s">
        <v>675</v>
      </c>
      <c r="E34" s="212" t="s">
        <v>739</v>
      </c>
      <c r="F34" s="218">
        <v>41640</v>
      </c>
      <c r="G34" s="216">
        <f>I34-H34</f>
        <v>8807.25</v>
      </c>
      <c r="H34" s="214">
        <v>3575.81</v>
      </c>
      <c r="I34" s="215">
        <v>12383.06</v>
      </c>
      <c r="J34" s="215">
        <f>L34-K34</f>
        <v>8182.25</v>
      </c>
      <c r="K34" s="214">
        <v>3575.81</v>
      </c>
      <c r="L34" s="215">
        <v>11758.06</v>
      </c>
      <c r="M34" s="215">
        <f>O34-N34</f>
        <v>8807.25</v>
      </c>
      <c r="N34" s="214">
        <v>3575.81</v>
      </c>
      <c r="O34" s="215">
        <v>12383.06</v>
      </c>
      <c r="P34" s="215">
        <f>R34-Q34</f>
        <v>8807.25</v>
      </c>
      <c r="Q34" s="214">
        <v>3575.81</v>
      </c>
      <c r="R34" s="215">
        <v>12383.06</v>
      </c>
      <c r="S34" s="215">
        <f>U34-T34</f>
        <v>8807.25</v>
      </c>
      <c r="T34" s="214">
        <v>3575.81</v>
      </c>
      <c r="U34" s="215">
        <v>12383.06</v>
      </c>
      <c r="V34" s="215">
        <f>X34-W34</f>
        <v>8807.25</v>
      </c>
      <c r="W34" s="214">
        <v>3575.81</v>
      </c>
      <c r="X34" s="215">
        <v>12383.06</v>
      </c>
      <c r="Y34" s="215">
        <f>AA34-Z34</f>
        <v>8807.25</v>
      </c>
      <c r="Z34" s="214">
        <v>3575.81</v>
      </c>
      <c r="AA34" s="215">
        <v>12383.06</v>
      </c>
      <c r="AB34" s="215">
        <f>AD34-AC34</f>
        <v>8807.25</v>
      </c>
      <c r="AC34" s="214">
        <v>3575.81</v>
      </c>
      <c r="AD34" s="215">
        <v>12383.06</v>
      </c>
      <c r="AE34" s="215">
        <f>AG34-AF34</f>
        <v>8807.25</v>
      </c>
      <c r="AF34" s="214">
        <v>3575.81</v>
      </c>
      <c r="AG34" s="215">
        <v>12383.06</v>
      </c>
      <c r="AH34" s="215">
        <f>AJ34-AI34</f>
        <v>8807.25</v>
      </c>
      <c r="AI34" s="214">
        <v>3575.81</v>
      </c>
      <c r="AJ34" s="215">
        <v>12383.06</v>
      </c>
      <c r="AK34" s="215">
        <f>AM34-AL34</f>
        <v>8807.25</v>
      </c>
      <c r="AL34" s="214">
        <v>3575.81</v>
      </c>
      <c r="AM34" s="215">
        <v>12383.06</v>
      </c>
      <c r="AN34" s="213">
        <v>8807.25</v>
      </c>
      <c r="AO34" s="213">
        <f>AP34-AN34</f>
        <v>14834.580000000002</v>
      </c>
      <c r="AP34" s="213">
        <v>23641.83</v>
      </c>
      <c r="AQ34" s="89" t="s">
        <v>1070</v>
      </c>
    </row>
    <row r="35" spans="1:43" s="217" customFormat="1" ht="30" customHeight="1">
      <c r="A35" s="245" t="s">
        <v>965</v>
      </c>
      <c r="B35" s="212" t="s">
        <v>950</v>
      </c>
      <c r="C35" s="212" t="s">
        <v>4</v>
      </c>
      <c r="D35" s="212" t="s">
        <v>966</v>
      </c>
      <c r="E35" s="212" t="s">
        <v>967</v>
      </c>
      <c r="F35" s="218">
        <v>44197</v>
      </c>
      <c r="G35" s="216">
        <f>I35-H35</f>
        <v>14198.619999999999</v>
      </c>
      <c r="H35" s="215">
        <v>1101.43</v>
      </c>
      <c r="I35" s="215">
        <v>15300.05</v>
      </c>
      <c r="J35" s="215">
        <f>L35-K35</f>
        <v>11986.6</v>
      </c>
      <c r="K35" s="214">
        <v>822.52</v>
      </c>
      <c r="L35" s="215">
        <v>12809.12</v>
      </c>
      <c r="M35" s="215">
        <f>O35-N35</f>
        <v>12910.599999999999</v>
      </c>
      <c r="N35" s="214">
        <v>1002.04</v>
      </c>
      <c r="O35" s="215">
        <v>13912.64</v>
      </c>
      <c r="P35" s="215">
        <f>R35-Q35</f>
        <v>12910.599999999999</v>
      </c>
      <c r="Q35" s="214">
        <v>1002.04</v>
      </c>
      <c r="R35" s="215">
        <v>13912.64</v>
      </c>
      <c r="S35" s="215">
        <f>U35-T35</f>
        <v>12910.599999999999</v>
      </c>
      <c r="T35" s="214">
        <v>1002.04</v>
      </c>
      <c r="U35" s="215">
        <v>13912.64</v>
      </c>
      <c r="V35" s="215">
        <f>X35-W35</f>
        <v>12910.599999999999</v>
      </c>
      <c r="W35" s="214">
        <v>1002.04</v>
      </c>
      <c r="X35" s="215">
        <v>13912.64</v>
      </c>
      <c r="Y35" s="215">
        <f>AA35-Z35</f>
        <v>12910.599999999999</v>
      </c>
      <c r="Z35" s="214">
        <v>1002.04</v>
      </c>
      <c r="AA35" s="215">
        <v>13912.64</v>
      </c>
      <c r="AB35" s="215">
        <f>AD35-AC35</f>
        <v>12910.599999999999</v>
      </c>
      <c r="AC35" s="214">
        <v>1002.04</v>
      </c>
      <c r="AD35" s="215">
        <v>13912.64</v>
      </c>
      <c r="AE35" s="213">
        <f>AG35-AF35</f>
        <v>13790.03</v>
      </c>
      <c r="AF35" s="213">
        <v>1072.4</v>
      </c>
      <c r="AG35" s="269">
        <v>14862.43</v>
      </c>
      <c r="AH35" s="213">
        <f>AJ35-AI35</f>
        <v>13203.85</v>
      </c>
      <c r="AI35" s="213">
        <v>1025.5</v>
      </c>
      <c r="AJ35" s="269">
        <v>14229.35</v>
      </c>
      <c r="AK35" s="213">
        <f>AM35-AL35</f>
        <v>16974.100000000002</v>
      </c>
      <c r="AL35" s="213">
        <v>1327.12</v>
      </c>
      <c r="AM35" s="213">
        <v>18301.22</v>
      </c>
      <c r="AN35" s="213">
        <f>AP35-AO35</f>
        <v>22252.45</v>
      </c>
      <c r="AO35" s="213">
        <v>1758.98</v>
      </c>
      <c r="AP35" s="213">
        <v>24011.43</v>
      </c>
      <c r="AQ35" s="227" t="s">
        <v>881</v>
      </c>
    </row>
    <row r="36" spans="1:43" s="217" customFormat="1" ht="30" customHeight="1">
      <c r="A36" s="245" t="s">
        <v>794</v>
      </c>
      <c r="B36" s="212" t="s">
        <v>920</v>
      </c>
      <c r="C36" s="212" t="s">
        <v>4</v>
      </c>
      <c r="D36" s="212" t="s">
        <v>796</v>
      </c>
      <c r="E36" s="212" t="s">
        <v>797</v>
      </c>
      <c r="F36" s="218">
        <v>42492</v>
      </c>
      <c r="G36" s="216">
        <v>6865.72</v>
      </c>
      <c r="H36" s="215">
        <f>I36-G36</f>
        <v>3057.6099999999997</v>
      </c>
      <c r="I36" s="215">
        <v>9923.33</v>
      </c>
      <c r="J36" s="216">
        <v>6865.72</v>
      </c>
      <c r="K36" s="215">
        <f>L36-J36</f>
        <v>3057.6099999999997</v>
      </c>
      <c r="L36" s="215">
        <v>9923.33</v>
      </c>
      <c r="M36" s="216">
        <v>6865.72</v>
      </c>
      <c r="N36" s="215">
        <f>O36-M36</f>
        <v>3057.6099999999997</v>
      </c>
      <c r="O36" s="215">
        <v>9923.33</v>
      </c>
      <c r="P36" s="216">
        <v>6865.72</v>
      </c>
      <c r="Q36" s="215">
        <f>R36-P36</f>
        <v>3057.6099999999997</v>
      </c>
      <c r="R36" s="215">
        <v>9923.33</v>
      </c>
      <c r="S36" s="216">
        <v>6865.72</v>
      </c>
      <c r="T36" s="215">
        <f>U36-S36</f>
        <v>3057.6099999999997</v>
      </c>
      <c r="U36" s="215">
        <v>9923.33</v>
      </c>
      <c r="V36" s="216">
        <v>6865.72</v>
      </c>
      <c r="W36" s="215">
        <f>X36-V36</f>
        <v>3057.6099999999997</v>
      </c>
      <c r="X36" s="215">
        <v>9923.33</v>
      </c>
      <c r="Y36" s="216">
        <v>6865.72</v>
      </c>
      <c r="Z36" s="215">
        <f>AA36-Y36</f>
        <v>3057.6099999999997</v>
      </c>
      <c r="AA36" s="215">
        <v>9923.33</v>
      </c>
      <c r="AB36" s="216">
        <v>6865.72</v>
      </c>
      <c r="AC36" s="215">
        <f>AD36-AB36</f>
        <v>3057.6099999999997</v>
      </c>
      <c r="AD36" s="215">
        <v>9923.33</v>
      </c>
      <c r="AE36" s="216">
        <f>AG36-AF36</f>
        <v>6865.719999999999</v>
      </c>
      <c r="AF36" s="215">
        <v>3100.19</v>
      </c>
      <c r="AG36" s="269">
        <v>9965.91</v>
      </c>
      <c r="AH36" s="216">
        <f>AJ36-AI36</f>
        <v>6865.719999999999</v>
      </c>
      <c r="AI36" s="215">
        <v>3100.19</v>
      </c>
      <c r="AJ36" s="269">
        <v>9965.91</v>
      </c>
      <c r="AK36" s="213">
        <f>AM36-AL36</f>
        <v>3432.9049999999997</v>
      </c>
      <c r="AL36" s="214">
        <v>1550.045</v>
      </c>
      <c r="AM36" s="213">
        <v>4982.95</v>
      </c>
      <c r="AN36" s="214" t="s">
        <v>881</v>
      </c>
      <c r="AO36" s="214" t="s">
        <v>881</v>
      </c>
      <c r="AP36" s="214" t="s">
        <v>881</v>
      </c>
      <c r="AQ36" s="227" t="s">
        <v>1016</v>
      </c>
    </row>
    <row r="37" spans="1:43" s="217" customFormat="1" ht="30" customHeight="1">
      <c r="A37" s="245" t="s">
        <v>968</v>
      </c>
      <c r="B37" s="212" t="s">
        <v>969</v>
      </c>
      <c r="C37" s="212" t="s">
        <v>934</v>
      </c>
      <c r="D37" s="212" t="s">
        <v>970</v>
      </c>
      <c r="E37" s="212" t="s">
        <v>801</v>
      </c>
      <c r="F37" s="218">
        <v>39448</v>
      </c>
      <c r="G37" s="216">
        <f>I37-H37</f>
        <v>3870.49</v>
      </c>
      <c r="H37" s="215">
        <v>1626.2</v>
      </c>
      <c r="I37" s="215">
        <v>5496.69</v>
      </c>
      <c r="J37" s="215">
        <f>L37-K37</f>
        <v>4478.87</v>
      </c>
      <c r="K37" s="215">
        <v>1626.2</v>
      </c>
      <c r="L37" s="215">
        <v>6105.07</v>
      </c>
      <c r="M37" s="216">
        <f>O37-N37</f>
        <v>3870.49</v>
      </c>
      <c r="N37" s="215">
        <v>1626.2</v>
      </c>
      <c r="O37" s="215">
        <v>5496.69</v>
      </c>
      <c r="P37" s="216">
        <f>R37-Q37</f>
        <v>3870.49</v>
      </c>
      <c r="Q37" s="215">
        <v>1626.2</v>
      </c>
      <c r="R37" s="215">
        <v>5496.69</v>
      </c>
      <c r="S37" s="213">
        <f>U37-T37</f>
        <v>3870.49</v>
      </c>
      <c r="T37" s="213">
        <v>1699.2</v>
      </c>
      <c r="U37" s="269">
        <v>5569.69</v>
      </c>
      <c r="V37" s="213">
        <f>X37-W37</f>
        <v>3870.49</v>
      </c>
      <c r="W37" s="213">
        <v>1699.2</v>
      </c>
      <c r="X37" s="269">
        <v>5569.69</v>
      </c>
      <c r="Y37" s="213">
        <f>AA37-Z37</f>
        <v>5695.63</v>
      </c>
      <c r="Z37" s="213">
        <v>1699.2</v>
      </c>
      <c r="AA37" s="213">
        <v>7394.83</v>
      </c>
      <c r="AB37" s="213">
        <f>AD37-AC37</f>
        <v>3870.49</v>
      </c>
      <c r="AC37" s="213">
        <v>1699.2</v>
      </c>
      <c r="AD37" s="269">
        <v>5569.69</v>
      </c>
      <c r="AE37" s="213">
        <f>AG37-AF37</f>
        <v>3870.49</v>
      </c>
      <c r="AF37" s="213">
        <v>1699.2</v>
      </c>
      <c r="AG37" s="269">
        <v>5569.69</v>
      </c>
      <c r="AH37" s="213">
        <f>AJ37-AI37</f>
        <v>3870.49</v>
      </c>
      <c r="AI37" s="213">
        <v>1699.2</v>
      </c>
      <c r="AJ37" s="269">
        <v>5569.69</v>
      </c>
      <c r="AK37" s="213">
        <f>AM37-AL37</f>
        <v>3870.49</v>
      </c>
      <c r="AL37" s="213">
        <v>1699.2</v>
      </c>
      <c r="AM37" s="269">
        <v>5569.69</v>
      </c>
      <c r="AN37" s="213">
        <v>7520.76</v>
      </c>
      <c r="AO37" s="213">
        <f>AP37-AN37</f>
        <v>3398.3999999999996</v>
      </c>
      <c r="AP37" s="269">
        <v>10919.16</v>
      </c>
      <c r="AQ37" s="228" t="s">
        <v>881</v>
      </c>
    </row>
    <row r="38" spans="1:43" s="249" customFormat="1" ht="30" customHeight="1">
      <c r="A38" s="245" t="s">
        <v>411</v>
      </c>
      <c r="B38" s="212" t="s">
        <v>971</v>
      </c>
      <c r="C38" s="212" t="s">
        <v>934</v>
      </c>
      <c r="D38" s="212" t="s">
        <v>677</v>
      </c>
      <c r="E38" s="212" t="s">
        <v>802</v>
      </c>
      <c r="F38" s="246">
        <v>37102</v>
      </c>
      <c r="G38" s="216">
        <f>I38-H38</f>
        <v>6681.98</v>
      </c>
      <c r="H38" s="215">
        <v>2864.57</v>
      </c>
      <c r="I38" s="215">
        <v>9546.55</v>
      </c>
      <c r="J38" s="215">
        <f>L38-K38</f>
        <v>3131.46</v>
      </c>
      <c r="K38" s="214">
        <v>643.03</v>
      </c>
      <c r="L38" s="215">
        <v>3774.49</v>
      </c>
      <c r="M38" s="215">
        <f>O38-N38</f>
        <v>4062.7099999999996</v>
      </c>
      <c r="N38" s="214">
        <v>1694.15</v>
      </c>
      <c r="O38" s="215">
        <v>5756.86</v>
      </c>
      <c r="P38" s="215">
        <f>R38-Q38</f>
        <v>4062.7099999999996</v>
      </c>
      <c r="Q38" s="214">
        <v>1694.15</v>
      </c>
      <c r="R38" s="215">
        <v>5756.86</v>
      </c>
      <c r="S38" s="215">
        <f>U38-T38</f>
        <v>4062.7099999999996</v>
      </c>
      <c r="T38" s="214">
        <v>1694.15</v>
      </c>
      <c r="U38" s="215">
        <v>5756.86</v>
      </c>
      <c r="V38" s="215">
        <f>X38-W38</f>
        <v>4062.7099999999996</v>
      </c>
      <c r="W38" s="214">
        <v>1694.15</v>
      </c>
      <c r="X38" s="215">
        <v>5756.86</v>
      </c>
      <c r="Y38" s="213">
        <f>AA38-Z38</f>
        <v>4062.7100000000005</v>
      </c>
      <c r="Z38" s="213">
        <v>1868.85</v>
      </c>
      <c r="AA38" s="213">
        <v>5931.56</v>
      </c>
      <c r="AB38" s="213">
        <v>6094.07</v>
      </c>
      <c r="AC38" s="213">
        <f>AD38-AB38</f>
        <v>977.8900000000003</v>
      </c>
      <c r="AD38" s="213">
        <v>7071.96</v>
      </c>
      <c r="AE38" s="213">
        <f>AG38-AF38</f>
        <v>4062.7100000000005</v>
      </c>
      <c r="AF38" s="213">
        <v>977.89</v>
      </c>
      <c r="AG38" s="269">
        <v>5040.6</v>
      </c>
      <c r="AH38" s="213">
        <f>AJ38-AI38</f>
        <v>4062.7100000000005</v>
      </c>
      <c r="AI38" s="213">
        <v>977.89</v>
      </c>
      <c r="AJ38" s="213">
        <v>5040.6</v>
      </c>
      <c r="AK38" s="213">
        <f>AM38-AL38</f>
        <v>4062.7100000000005</v>
      </c>
      <c r="AL38" s="213">
        <v>977.89</v>
      </c>
      <c r="AM38" s="213">
        <v>5040.6</v>
      </c>
      <c r="AN38" s="252">
        <f>AP38-AO38</f>
        <v>7312.81</v>
      </c>
      <c r="AO38" s="213">
        <v>1434.22</v>
      </c>
      <c r="AP38" s="213">
        <v>8747.03</v>
      </c>
      <c r="AQ38" s="227" t="s">
        <v>881</v>
      </c>
    </row>
    <row r="39" spans="1:43" s="249" customFormat="1" ht="30" customHeight="1">
      <c r="A39" s="245" t="s">
        <v>972</v>
      </c>
      <c r="B39" s="212" t="s">
        <v>917</v>
      </c>
      <c r="C39" s="212" t="s">
        <v>918</v>
      </c>
      <c r="D39" s="212" t="s">
        <v>931</v>
      </c>
      <c r="E39" s="212" t="s">
        <v>973</v>
      </c>
      <c r="F39" s="246">
        <v>41334</v>
      </c>
      <c r="G39" s="215">
        <v>12160.55</v>
      </c>
      <c r="H39" s="215">
        <f>I39-G39</f>
        <v>3946.5300000000007</v>
      </c>
      <c r="I39" s="215">
        <v>16107.08</v>
      </c>
      <c r="J39" s="215">
        <v>12160.55</v>
      </c>
      <c r="K39" s="215">
        <f>L39-J39</f>
        <v>3946.5300000000007</v>
      </c>
      <c r="L39" s="215">
        <v>16107.08</v>
      </c>
      <c r="M39" s="215">
        <v>12160.55</v>
      </c>
      <c r="N39" s="215">
        <f>O39-M39</f>
        <v>3946.5300000000007</v>
      </c>
      <c r="O39" s="215">
        <v>16107.08</v>
      </c>
      <c r="P39" s="215">
        <v>12160.55</v>
      </c>
      <c r="Q39" s="215">
        <f>R39-P39</f>
        <v>3946.5300000000007</v>
      </c>
      <c r="R39" s="215">
        <v>16107.08</v>
      </c>
      <c r="S39" s="215">
        <v>12160.55</v>
      </c>
      <c r="T39" s="215">
        <f>U39-S39</f>
        <v>3946.5300000000007</v>
      </c>
      <c r="U39" s="215">
        <v>16107.08</v>
      </c>
      <c r="V39" s="215">
        <v>12160.55</v>
      </c>
      <c r="W39" s="215">
        <f>X39-V39</f>
        <v>3946.5300000000007</v>
      </c>
      <c r="X39" s="215">
        <v>16107.08</v>
      </c>
      <c r="Y39" s="215">
        <v>12160.55</v>
      </c>
      <c r="Z39" s="215">
        <f>AA39-Y39</f>
        <v>3946.5300000000007</v>
      </c>
      <c r="AA39" s="215">
        <v>16107.08</v>
      </c>
      <c r="AB39" s="213">
        <f>11655.05+505.5</f>
        <v>12160.55</v>
      </c>
      <c r="AC39" s="213">
        <f>AD39-AB39</f>
        <v>4879.290000000001</v>
      </c>
      <c r="AD39" s="213">
        <v>17039.84</v>
      </c>
      <c r="AE39" s="213">
        <f>11655.05+505.5</f>
        <v>12160.55</v>
      </c>
      <c r="AF39" s="213">
        <f>AG39-AE39</f>
        <v>4879.290000000001</v>
      </c>
      <c r="AG39" s="213">
        <v>17039.84</v>
      </c>
      <c r="AH39" s="213">
        <f>11655.05+505.5</f>
        <v>12160.55</v>
      </c>
      <c r="AI39" s="213">
        <f>AJ39-AH39</f>
        <v>4879.290000000001</v>
      </c>
      <c r="AJ39" s="213">
        <v>17039.84</v>
      </c>
      <c r="AK39" s="213">
        <f>11655.05+505.5</f>
        <v>12160.55</v>
      </c>
      <c r="AL39" s="213">
        <f>AM39-AK39</f>
        <v>4879.290000000001</v>
      </c>
      <c r="AM39" s="213">
        <v>17039.84</v>
      </c>
      <c r="AN39" s="213">
        <f>11655.05+505.5</f>
        <v>12160.55</v>
      </c>
      <c r="AO39" s="213">
        <f>AP39-AN39</f>
        <v>4879.290000000001</v>
      </c>
      <c r="AP39" s="213">
        <v>17039.84</v>
      </c>
      <c r="AQ39" s="227" t="s">
        <v>881</v>
      </c>
    </row>
    <row r="40" spans="1:43" s="249" customFormat="1" ht="30" customHeight="1">
      <c r="A40" s="245" t="s">
        <v>974</v>
      </c>
      <c r="B40" s="212" t="s">
        <v>975</v>
      </c>
      <c r="C40" s="84" t="s">
        <v>680</v>
      </c>
      <c r="D40" s="212" t="s">
        <v>976</v>
      </c>
      <c r="E40" s="212" t="s">
        <v>461</v>
      </c>
      <c r="F40" s="246">
        <v>42064</v>
      </c>
      <c r="G40" s="213">
        <v>3407.71</v>
      </c>
      <c r="H40" s="215">
        <f>I40-G40</f>
        <v>671.1500000000001</v>
      </c>
      <c r="I40" s="215">
        <v>4078.86</v>
      </c>
      <c r="J40" s="213">
        <v>3407.71</v>
      </c>
      <c r="K40" s="215">
        <f>L40-J40</f>
        <v>671.1500000000001</v>
      </c>
      <c r="L40" s="215">
        <v>4078.86</v>
      </c>
      <c r="M40" s="213">
        <v>3407.71</v>
      </c>
      <c r="N40" s="215">
        <f>O40-M40</f>
        <v>671.1500000000001</v>
      </c>
      <c r="O40" s="215">
        <v>4078.86</v>
      </c>
      <c r="P40" s="213">
        <v>3407.71</v>
      </c>
      <c r="Q40" s="215">
        <f>R40-P40</f>
        <v>671.1500000000001</v>
      </c>
      <c r="R40" s="215">
        <v>4078.86</v>
      </c>
      <c r="S40" s="213">
        <v>3407.71</v>
      </c>
      <c r="T40" s="215">
        <f>U40-S40</f>
        <v>671.1500000000001</v>
      </c>
      <c r="U40" s="215">
        <v>4078.86</v>
      </c>
      <c r="V40" s="213">
        <v>3407.71</v>
      </c>
      <c r="W40" s="215">
        <f>X40-V40</f>
        <v>671.1500000000001</v>
      </c>
      <c r="X40" s="215">
        <v>4078.86</v>
      </c>
      <c r="Y40" s="213">
        <v>3407.71</v>
      </c>
      <c r="Z40" s="215">
        <f>AA40-Y40</f>
        <v>671.1500000000001</v>
      </c>
      <c r="AA40" s="215">
        <v>4078.86</v>
      </c>
      <c r="AB40" s="213">
        <v>3407.71</v>
      </c>
      <c r="AC40" s="215">
        <f>AD40-AB40</f>
        <v>671.1500000000001</v>
      </c>
      <c r="AD40" s="215">
        <v>4078.86</v>
      </c>
      <c r="AE40" s="213">
        <v>3407.71</v>
      </c>
      <c r="AF40" s="215">
        <f>AG40-AE40</f>
        <v>671.1500000000001</v>
      </c>
      <c r="AG40" s="215">
        <v>4078.86</v>
      </c>
      <c r="AH40" s="213">
        <v>3407.71</v>
      </c>
      <c r="AI40" s="215">
        <f>AJ40-AH40</f>
        <v>671.1500000000001</v>
      </c>
      <c r="AJ40" s="215">
        <v>4078.86</v>
      </c>
      <c r="AK40" s="213">
        <v>3407.71</v>
      </c>
      <c r="AL40" s="215">
        <f>AM40-AK40</f>
        <v>671.1500000000001</v>
      </c>
      <c r="AM40" s="215">
        <v>4078.86</v>
      </c>
      <c r="AN40" s="213">
        <f>AP40-AO40</f>
        <v>7591.32</v>
      </c>
      <c r="AO40" s="213">
        <v>1482.35</v>
      </c>
      <c r="AP40" s="213">
        <v>9073.67</v>
      </c>
      <c r="AQ40" s="228" t="s">
        <v>881</v>
      </c>
    </row>
    <row r="41" spans="1:43" s="249" customFormat="1" ht="30" customHeight="1">
      <c r="A41" s="245" t="s">
        <v>987</v>
      </c>
      <c r="B41" s="212" t="s">
        <v>988</v>
      </c>
      <c r="C41" s="212" t="s">
        <v>4</v>
      </c>
      <c r="D41" s="212" t="s">
        <v>989</v>
      </c>
      <c r="E41" s="212" t="s">
        <v>990</v>
      </c>
      <c r="F41" s="246">
        <v>44440</v>
      </c>
      <c r="G41" s="215" t="s">
        <v>881</v>
      </c>
      <c r="H41" s="215" t="s">
        <v>881</v>
      </c>
      <c r="I41" s="215" t="s">
        <v>881</v>
      </c>
      <c r="J41" s="215" t="s">
        <v>881</v>
      </c>
      <c r="K41" s="215" t="s">
        <v>881</v>
      </c>
      <c r="L41" s="215" t="s">
        <v>881</v>
      </c>
      <c r="M41" s="215" t="s">
        <v>881</v>
      </c>
      <c r="N41" s="215" t="s">
        <v>881</v>
      </c>
      <c r="O41" s="215" t="s">
        <v>881</v>
      </c>
      <c r="P41" s="215" t="s">
        <v>881</v>
      </c>
      <c r="Q41" s="215" t="s">
        <v>881</v>
      </c>
      <c r="R41" s="215" t="s">
        <v>881</v>
      </c>
      <c r="S41" s="215" t="s">
        <v>881</v>
      </c>
      <c r="T41" s="215" t="s">
        <v>881</v>
      </c>
      <c r="U41" s="215" t="s">
        <v>881</v>
      </c>
      <c r="V41" s="215" t="s">
        <v>881</v>
      </c>
      <c r="W41" s="215" t="s">
        <v>881</v>
      </c>
      <c r="X41" s="215" t="s">
        <v>881</v>
      </c>
      <c r="Y41" s="215" t="s">
        <v>881</v>
      </c>
      <c r="Z41" s="215" t="s">
        <v>881</v>
      </c>
      <c r="AA41" s="215" t="s">
        <v>881</v>
      </c>
      <c r="AB41" s="215" t="s">
        <v>881</v>
      </c>
      <c r="AC41" s="215" t="s">
        <v>881</v>
      </c>
      <c r="AD41" s="215" t="s">
        <v>881</v>
      </c>
      <c r="AE41" s="213">
        <f>AG41-AF41</f>
        <v>1578.06</v>
      </c>
      <c r="AF41" s="213">
        <v>523.13</v>
      </c>
      <c r="AG41" s="213">
        <v>2101.19</v>
      </c>
      <c r="AH41" s="213">
        <f>AJ41-AI41</f>
        <v>2958.87</v>
      </c>
      <c r="AI41" s="213">
        <v>980.87</v>
      </c>
      <c r="AJ41" s="213">
        <v>3939.74</v>
      </c>
      <c r="AK41" s="213">
        <f>AM41-AL41</f>
        <v>3984.62</v>
      </c>
      <c r="AL41" s="213">
        <v>1320.89</v>
      </c>
      <c r="AM41" s="213">
        <v>5305.51</v>
      </c>
      <c r="AN41" s="213">
        <f>AP41-AO41</f>
        <v>2988.46</v>
      </c>
      <c r="AO41" s="213">
        <v>990.67</v>
      </c>
      <c r="AP41" s="213">
        <v>3979.13</v>
      </c>
      <c r="AQ41" s="227" t="s">
        <v>881</v>
      </c>
    </row>
    <row r="42" spans="1:43" s="249" customFormat="1" ht="30" customHeight="1">
      <c r="A42" s="245" t="s">
        <v>977</v>
      </c>
      <c r="B42" s="212" t="s">
        <v>978</v>
      </c>
      <c r="C42" s="212" t="s">
        <v>14</v>
      </c>
      <c r="D42" s="212" t="s">
        <v>685</v>
      </c>
      <c r="E42" s="212" t="s">
        <v>803</v>
      </c>
      <c r="F42" s="246">
        <v>41491</v>
      </c>
      <c r="G42" s="213"/>
      <c r="H42" s="215"/>
      <c r="I42" s="215"/>
      <c r="J42" s="215"/>
      <c r="K42" s="214"/>
      <c r="L42" s="215"/>
      <c r="M42" s="215"/>
      <c r="N42" s="214"/>
      <c r="O42" s="215"/>
      <c r="P42" s="213"/>
      <c r="Q42" s="213"/>
      <c r="R42" s="213"/>
      <c r="S42" s="213"/>
      <c r="T42" s="213"/>
      <c r="U42" s="213"/>
      <c r="V42" s="213"/>
      <c r="W42" s="216"/>
      <c r="X42" s="213"/>
      <c r="Y42" s="213"/>
      <c r="Z42" s="213"/>
      <c r="AA42" s="213"/>
      <c r="AB42" s="213"/>
      <c r="AC42" s="213"/>
      <c r="AD42" s="213"/>
      <c r="AE42" s="213"/>
      <c r="AF42" s="213"/>
      <c r="AG42" s="213"/>
      <c r="AH42" s="213"/>
      <c r="AI42" s="213"/>
      <c r="AJ42" s="213"/>
      <c r="AK42" s="213"/>
      <c r="AL42" s="213"/>
      <c r="AM42" s="213"/>
      <c r="AN42" s="213"/>
      <c r="AO42" s="213"/>
      <c r="AP42" s="213"/>
      <c r="AQ42" s="228" t="s">
        <v>986</v>
      </c>
    </row>
    <row r="43" spans="1:43" s="249" customFormat="1" ht="30" customHeight="1">
      <c r="A43" s="299" t="s">
        <v>979</v>
      </c>
      <c r="B43" s="253" t="s">
        <v>920</v>
      </c>
      <c r="C43" s="253" t="s">
        <v>28</v>
      </c>
      <c r="D43" s="212" t="s">
        <v>980</v>
      </c>
      <c r="E43" s="253" t="s">
        <v>981</v>
      </c>
      <c r="F43" s="218">
        <v>44378</v>
      </c>
      <c r="G43" s="215" t="s">
        <v>881</v>
      </c>
      <c r="H43" s="215" t="s">
        <v>881</v>
      </c>
      <c r="I43" s="215" t="s">
        <v>881</v>
      </c>
      <c r="J43" s="215" t="s">
        <v>881</v>
      </c>
      <c r="K43" s="215" t="s">
        <v>881</v>
      </c>
      <c r="L43" s="215" t="s">
        <v>881</v>
      </c>
      <c r="M43" s="215" t="s">
        <v>881</v>
      </c>
      <c r="N43" s="215" t="s">
        <v>881</v>
      </c>
      <c r="O43" s="215" t="s">
        <v>881</v>
      </c>
      <c r="P43" s="215" t="s">
        <v>881</v>
      </c>
      <c r="Q43" s="215" t="s">
        <v>881</v>
      </c>
      <c r="R43" s="215" t="s">
        <v>881</v>
      </c>
      <c r="S43" s="215" t="s">
        <v>881</v>
      </c>
      <c r="T43" s="215" t="s">
        <v>881</v>
      </c>
      <c r="U43" s="215" t="s">
        <v>881</v>
      </c>
      <c r="V43" s="215" t="s">
        <v>881</v>
      </c>
      <c r="W43" s="215" t="s">
        <v>881</v>
      </c>
      <c r="X43" s="215" t="s">
        <v>881</v>
      </c>
      <c r="Y43" s="213">
        <v>3284.46</v>
      </c>
      <c r="Z43" s="213">
        <f>AA43-Y43</f>
        <v>1462.71</v>
      </c>
      <c r="AA43" s="213">
        <v>4747.17</v>
      </c>
      <c r="AB43" s="213" t="s">
        <v>881</v>
      </c>
      <c r="AC43" s="213" t="s">
        <v>881</v>
      </c>
      <c r="AD43" s="213" t="s">
        <v>881</v>
      </c>
      <c r="AE43" s="214" t="s">
        <v>881</v>
      </c>
      <c r="AF43" s="214" t="s">
        <v>881</v>
      </c>
      <c r="AG43" s="214" t="s">
        <v>881</v>
      </c>
      <c r="AH43" s="214" t="s">
        <v>881</v>
      </c>
      <c r="AI43" s="214" t="s">
        <v>881</v>
      </c>
      <c r="AJ43" s="214" t="s">
        <v>881</v>
      </c>
      <c r="AK43" s="214" t="s">
        <v>881</v>
      </c>
      <c r="AL43" s="214" t="s">
        <v>881</v>
      </c>
      <c r="AM43" s="214" t="s">
        <v>881</v>
      </c>
      <c r="AN43" s="214" t="s">
        <v>881</v>
      </c>
      <c r="AO43" s="214" t="s">
        <v>881</v>
      </c>
      <c r="AP43" s="214" t="s">
        <v>881</v>
      </c>
      <c r="AQ43" s="91" t="s">
        <v>1116</v>
      </c>
    </row>
    <row r="44" spans="1:43" s="217" customFormat="1" ht="30" customHeight="1" thickBot="1">
      <c r="A44" s="254" t="s">
        <v>982</v>
      </c>
      <c r="B44" s="255" t="s">
        <v>920</v>
      </c>
      <c r="C44" s="256" t="s">
        <v>983</v>
      </c>
      <c r="D44" s="255" t="s">
        <v>984</v>
      </c>
      <c r="E44" s="255" t="s">
        <v>985</v>
      </c>
      <c r="F44" s="257">
        <v>44357</v>
      </c>
      <c r="G44" s="258" t="s">
        <v>881</v>
      </c>
      <c r="H44" s="258" t="s">
        <v>881</v>
      </c>
      <c r="I44" s="258" t="s">
        <v>881</v>
      </c>
      <c r="J44" s="258" t="s">
        <v>881</v>
      </c>
      <c r="K44" s="258" t="s">
        <v>881</v>
      </c>
      <c r="L44" s="258" t="s">
        <v>881</v>
      </c>
      <c r="M44" s="258" t="s">
        <v>881</v>
      </c>
      <c r="N44" s="258" t="s">
        <v>881</v>
      </c>
      <c r="O44" s="258" t="s">
        <v>881</v>
      </c>
      <c r="P44" s="258" t="s">
        <v>881</v>
      </c>
      <c r="Q44" s="258" t="s">
        <v>881</v>
      </c>
      <c r="R44" s="258" t="s">
        <v>881</v>
      </c>
      <c r="S44" s="258" t="s">
        <v>881</v>
      </c>
      <c r="T44" s="258" t="s">
        <v>881</v>
      </c>
      <c r="U44" s="258" t="s">
        <v>881</v>
      </c>
      <c r="V44" s="259">
        <f>X44-W44</f>
        <v>7804.17</v>
      </c>
      <c r="W44" s="260">
        <v>1745.69</v>
      </c>
      <c r="X44" s="259">
        <v>9549.86</v>
      </c>
      <c r="Y44" s="259">
        <f>AA44-Z44</f>
        <v>8889.41</v>
      </c>
      <c r="Z44" s="259">
        <v>1916.68</v>
      </c>
      <c r="AA44" s="259">
        <v>10806.09</v>
      </c>
      <c r="AB44" s="259">
        <f>AD44-AC44</f>
        <v>8889.41</v>
      </c>
      <c r="AC44" s="259">
        <v>1916.68</v>
      </c>
      <c r="AD44" s="259">
        <v>10806.09</v>
      </c>
      <c r="AE44" s="259">
        <f>AG44-AF44</f>
        <v>8889.41</v>
      </c>
      <c r="AF44" s="259">
        <v>1916.68</v>
      </c>
      <c r="AG44" s="259">
        <v>10806.09</v>
      </c>
      <c r="AH44" s="259">
        <f>AJ44-AI44</f>
        <v>8889.41</v>
      </c>
      <c r="AI44" s="259">
        <v>1916.68</v>
      </c>
      <c r="AJ44" s="259">
        <v>10806.09</v>
      </c>
      <c r="AK44" s="259">
        <f>AM44-AL44</f>
        <v>8889.41</v>
      </c>
      <c r="AL44" s="259">
        <v>1916.68</v>
      </c>
      <c r="AM44" s="259">
        <v>10806.09</v>
      </c>
      <c r="AN44" s="259">
        <f>AP44-AO44</f>
        <v>8889.41</v>
      </c>
      <c r="AO44" s="259">
        <v>1916.68</v>
      </c>
      <c r="AP44" s="259">
        <v>10806.09</v>
      </c>
      <c r="AQ44" s="261" t="s">
        <v>881</v>
      </c>
    </row>
    <row r="45" ht="21" customHeight="1">
      <c r="A45" s="226" t="s">
        <v>1147</v>
      </c>
    </row>
    <row r="47" ht="12.75">
      <c r="W47" s="234"/>
    </row>
  </sheetData>
  <sheetProtection/>
  <mergeCells count="19">
    <mergeCell ref="C1:F1"/>
    <mergeCell ref="B2:B3"/>
    <mergeCell ref="C2:C3"/>
    <mergeCell ref="D2:D3"/>
    <mergeCell ref="F2:F3"/>
    <mergeCell ref="E2:E3"/>
    <mergeCell ref="G2:I2"/>
    <mergeCell ref="J2:L2"/>
    <mergeCell ref="M2:O2"/>
    <mergeCell ref="P2:R2"/>
    <mergeCell ref="S2:U2"/>
    <mergeCell ref="V2:X2"/>
    <mergeCell ref="Y2:AA2"/>
    <mergeCell ref="AB2:AD2"/>
    <mergeCell ref="AQ2:AQ3"/>
    <mergeCell ref="AE2:AG2"/>
    <mergeCell ref="AH2:AJ2"/>
    <mergeCell ref="AK2:AM2"/>
    <mergeCell ref="AN2:AP2"/>
  </mergeCells>
  <printOptions/>
  <pageMargins left="0.787401575" right="0.787401575" top="0.984251969" bottom="0.984251969" header="0.492125985" footer="0.49212598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ttel</dc:creator>
  <cp:keywords/>
  <dc:description/>
  <cp:lastModifiedBy>Jaqueline Dalbem Fraga</cp:lastModifiedBy>
  <cp:lastPrinted>2022-01-19T21:57:56Z</cp:lastPrinted>
  <dcterms:created xsi:type="dcterms:W3CDTF">2012-08-13T18:14:39Z</dcterms:created>
  <dcterms:modified xsi:type="dcterms:W3CDTF">2024-03-06T20:59:35Z</dcterms:modified>
  <cp:category/>
  <cp:version/>
  <cp:contentType/>
  <cp:contentStatus/>
</cp:coreProperties>
</file>